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ettings" sheetId="2" r:id="rId2"/>
    <sheet name="CRM Export" sheetId="3" r:id="rId3"/>
    <sheet name="Billing Export" sheetId="4" r:id="rId4"/>
    <sheet name="Hours Grid" sheetId="5" r:id="rId5"/>
    <sheet name="Service Lines" sheetId="6" r:id="rId6"/>
    <sheet name="Clean Pipeline" sheetId="7" r:id="rId7"/>
    <sheet name="Invoice Facts" sheetId="8" r:id="rId8"/>
    <sheet name="Hours Tidy" sheetId="9" r:id="rId9"/>
    <sheet name="Utilization" sheetId="10" r:id="rId10"/>
    <sheet name="Monthly Report" sheetId="11" r:id="rId11"/>
    <sheet name="M Code Reference" sheetId="12" r:id="rId12"/>
    <sheet name="Query Log" sheetId="13" r:id="rId13"/>
  </sheets>
  <definedNames>
    <definedName name="_xlnm._FilterDatabase" localSheetId="3" hidden="1">'Billing Export'!$B$4:$J$205</definedName>
    <definedName name="_xlnm._FilterDatabase" localSheetId="6" hidden="1">'Clean Pipeline'!$B$4:$J$205</definedName>
    <definedName name="_xlnm._FilterDatabase" localSheetId="2" hidden="1">'CRM Export'!$B$4:$I$205</definedName>
    <definedName name="_xlnm._FilterDatabase" localSheetId="4" hidden="1">'Hours Grid'!$B$4:$I$205</definedName>
    <definedName name="_xlnm._FilterDatabase" localSheetId="8" hidden="1">'Hours Tidy'!$B$4:$G$205</definedName>
    <definedName name="_xlnm._FilterDatabase" localSheetId="7" hidden="1">'Invoice Facts'!$B$4:$N$205</definedName>
    <definedName name="_xlnm._FilterDatabase" localSheetId="9" hidden="1">Utilization!$B$4:$H$205</definedName>
  </definedNames>
  <calcPr calcId="124519" fullCalcOnLoad="1"/>
</workbook>
</file>

<file path=xl/sharedStrings.xml><?xml version="1.0" encoding="utf-8"?>
<sst xmlns="http://schemas.openxmlformats.org/spreadsheetml/2006/main" count="273" uniqueCount="209">
  <si>
    <t>Northgate Services · Power Query Reporting · Read Me</t>
  </si>
  <si>
    <t>Topic</t>
  </si>
  <si>
    <t>How to use this workbook</t>
  </si>
  <si>
    <t>What this file is</t>
  </si>
  <si>
    <t>A teaching model of a Power Query reporting workbook: no macros and no VBA of any kind, so it opens in Excel without a security prompt. The raw sheets hold the three CSV exports exactly as they arrive; the query-output sheets hold the tidy tables the queries load; the M Code Reference sheet carries every query script.</t>
  </si>
  <si>
    <t>You need desktop Excel</t>
  </si>
  <si>
    <t>Power Query runs in Excel 2016 and later and in Microsoft 365 on the Windows and Mac desktop apps. It does NOT run in Excel for the web. The queries are not stored in this plain .xlsx; rebuild them by pasting each script from M Code Reference into a blank query (Data &gt; Get Data &gt; From Other Sources &gt; Blank Query, then open Advanced Editor).</t>
  </si>
  <si>
    <t>Before and after sheets</t>
  </si>
  <si>
    <t>CRM Export, Billing Export, and Hours Grid are the BEFORE state (staging). Clean Pipeline, Invoice Facts, Hours Tidy, and Utilization are the AFTER state (query outputs). Monthly Report reads the outputs with worksheet formulas.</t>
  </si>
  <si>
    <t>Pale-green formula columns</t>
  </si>
  <si>
    <t>NET 30 due dates, amount checks, open balances, status flags, utilization, and every Monthly Report metric are worksheet formulas so the browser practice can recalculate them. In your own workbook the query computes the same values in M; keep the report layer as formulas either way.</t>
  </si>
  <si>
    <t>Workflow</t>
  </si>
  <si>
    <t>1) Drop the month exports in the source folder. 2) Refresh All (Data &gt; Refresh All). 3) Check the Monthly Report figures against the close checklist. 4) Save or export the report; never retype the raw data.</t>
  </si>
  <si>
    <t>Entry rules</t>
  </si>
  <si>
    <t>Staging sheets take the CSV text as-is: do not fix typos there, fix them in the query. Master data lives on Service Lines. Dates display as "Aug 1, 2026"; amounts are US dollars.</t>
  </si>
  <si>
    <t>Sales tax</t>
  </si>
  <si>
    <t>Amounts exclude sales tax. US sales-tax rules vary by state and by service type -- confirm the treatment for your state with your state Department of Revenue before invoicing.</t>
  </si>
  <si>
    <t>Capacity</t>
  </si>
  <si>
    <t>Formulas aggregate rows 5 through 1004. The blank template pre-fills its formula columns down to row 204; extend them if a month runs longer.</t>
  </si>
  <si>
    <t>Boundaries</t>
  </si>
  <si>
    <t>Teaching model for a single-user small business: no multi-user permissions, approval workflow, audit log, or automatic backups. It is not accounting software and it is not tax advice.</t>
  </si>
  <si>
    <t>Model Parameters</t>
  </si>
  <si>
    <t>Parameter</t>
  </si>
  <si>
    <t>Value</t>
  </si>
  <si>
    <t>Notes</t>
  </si>
  <si>
    <t>Report month</t>
  </si>
  <si>
    <t>August 2026</t>
  </si>
  <si>
    <t>The month this workbook reports on</t>
  </si>
  <si>
    <t>Period start</t>
  </si>
  <si>
    <t>Period metrics include dates from this day (inclusive)</t>
  </si>
  <si>
    <t>Period end (close date)</t>
  </si>
  <si>
    <t>Period metrics include dates through this day (inclusive)</t>
  </si>
  <si>
    <t>Credit terms</t>
  </si>
  <si>
    <t>NET 30</t>
  </si>
  <si>
    <t>Due date = invoice date + 30 days</t>
  </si>
  <si>
    <t>Standard billable week</t>
  </si>
  <si>
    <t>Hours one consultant can bill in one week</t>
  </si>
  <si>
    <t>Report month capacity</t>
  </si>
  <si>
    <t>4 billable weeks x 37.5 hours; mirrors the MonthlyCapacity query parameter</t>
  </si>
  <si>
    <t>Report month number</t>
  </si>
  <si>
    <t>Feeds the ReportMonth query parameter (8 = August)</t>
  </si>
  <si>
    <t>Source folder</t>
  </si>
  <si>
    <t>C:\Reports\Exports</t>
  </si>
  <si>
    <t>Feeds the SourceFolder query parameter; every import reads it</t>
  </si>
  <si>
    <t>Currency</t>
  </si>
  <si>
    <t>USD</t>
  </si>
  <si>
    <t>All amounts are US dollars, sales tax excluded</t>
  </si>
  <si>
    <t>Staged Export · Fieldlight CRM (raw, as imported)</t>
  </si>
  <si>
    <t>Opportunity ID</t>
  </si>
  <si>
    <t>Created</t>
  </si>
  <si>
    <t>Account</t>
  </si>
  <si>
    <t>Region</t>
  </si>
  <si>
    <t>Stage</t>
  </si>
  <si>
    <t>Amount</t>
  </si>
  <si>
    <t>Owner</t>
  </si>
  <si>
    <t>Source</t>
  </si>
  <si>
    <t>Staged Export · Ledgerly Billing (raw, day-first dates)</t>
  </si>
  <si>
    <t>Invoice #</t>
  </si>
  <si>
    <t>Invoice Date</t>
  </si>
  <si>
    <t>Customer</t>
  </si>
  <si>
    <t>Service Code</t>
  </si>
  <si>
    <t>Hours</t>
  </si>
  <si>
    <t>Rate</t>
  </si>
  <si>
    <t>Paid Date</t>
  </si>
  <si>
    <t>Paid Amount</t>
  </si>
  <si>
    <t>Staged Export · Clockwork Timesheets (weekly matrix)</t>
  </si>
  <si>
    <t>Consultant</t>
  </si>
  <si>
    <t>Role</t>
  </si>
  <si>
    <t>Week of Jul 20</t>
  </si>
  <si>
    <t>Week of Jul 27</t>
  </si>
  <si>
    <t>Week of Aug 3</t>
  </si>
  <si>
    <t>Week of Aug 10</t>
  </si>
  <si>
    <t>Week of Aug 17</t>
  </si>
  <si>
    <t>Week of Aug 24</t>
  </si>
  <si>
    <t>Service Line Master Data</t>
  </si>
  <si>
    <t>Code</t>
  </si>
  <si>
    <t>Service Line</t>
  </si>
  <si>
    <t>Practice Lead</t>
  </si>
  <si>
    <t>Standard Rate</t>
  </si>
  <si>
    <t>MS</t>
  </si>
  <si>
    <t>Managed Support</t>
  </si>
  <si>
    <t>Dana Whitfield</t>
  </si>
  <si>
    <t>CL</t>
  </si>
  <si>
    <t>Cloud Migration</t>
  </si>
  <si>
    <t>Priya Raman</t>
  </si>
  <si>
    <t>DS</t>
  </si>
  <si>
    <t>Data &amp; Security</t>
  </si>
  <si>
    <t>Marcus Bell</t>
  </si>
  <si>
    <t>TR</t>
  </si>
  <si>
    <t>Training &amp; Enablement</t>
  </si>
  <si>
    <t>Rachel Cohen</t>
  </si>
  <si>
    <t>Query Output · Clean Pipeline</t>
  </si>
  <si>
    <t>Age Days</t>
  </si>
  <si>
    <t>Query Output · Invoice Facts</t>
  </si>
  <si>
    <t>Due Date</t>
  </si>
  <si>
    <t>Invoice Amount</t>
  </si>
  <si>
    <t>Open Balance</t>
  </si>
  <si>
    <t>Status</t>
  </si>
  <si>
    <t>Aging Bucket</t>
  </si>
  <si>
    <t>Query Output · Hours Tidy (unpivoted)</t>
  </si>
  <si>
    <t>Week Start</t>
  </si>
  <si>
    <t>Month</t>
  </si>
  <si>
    <t>In Report Month</t>
  </si>
  <si>
    <t>Query Output · Utilization (August 2026)</t>
  </si>
  <si>
    <t>Billed Hours</t>
  </si>
  <si>
    <t>Capacity Hours</t>
  </si>
  <si>
    <t>Utilization %</t>
  </si>
  <si>
    <t>Monthly Report · August 2026</t>
  </si>
  <si>
    <t>Metric</t>
  </si>
  <si>
    <t>Invoiced in period</t>
  </si>
  <si>
    <t>Invoices dated Aug 1 - Aug 31, 2026 (accrual view)</t>
  </si>
  <si>
    <t>Collected in period</t>
  </si>
  <si>
    <t>Payments landed Aug 1 - Aug 31, 2026 (cash view); INV-2408, paid Sep 3, is excluded</t>
  </si>
  <si>
    <t>Open receivables</t>
  </si>
  <si>
    <t>All unpaid balances regardless of date (seven invoices)</t>
  </si>
  <si>
    <t>Overdue receivables</t>
  </si>
  <si>
    <t>Open invoices past their NET 30 due date: INV-2404, due Aug 29</t>
  </si>
  <si>
    <t>Pipeline opportunities</t>
  </si>
  <si>
    <t>Rows surviving the cleaning query (12 staged - 1 duplicate - 1 bad amount)</t>
  </si>
  <si>
    <t>Pipeline value</t>
  </si>
  <si>
    <t>Cleaned opportunity amounts, all stages</t>
  </si>
  <si>
    <t>Pipeline value · Proposal stage</t>
  </si>
  <si>
    <t>The four Proposal-stage opportunities</t>
  </si>
  <si>
    <t>Pipeline coverage (months)</t>
  </si>
  <si>
    <t>Pipeline value divided by August invoicing</t>
  </si>
  <si>
    <t>Billed hours on August invoices</t>
  </si>
  <si>
    <t>Hours on the eight invoices dated Aug 1 - Aug 31, 2026</t>
  </si>
  <si>
    <t>Timesheet hours in August</t>
  </si>
  <si>
    <t>Four August weeks across seven billable consultants</t>
  </si>
  <si>
    <t>Billable consultants</t>
  </si>
  <si>
    <t>Rows in the Utilization query output</t>
  </si>
  <si>
    <t>August utilization</t>
  </si>
  <si>
    <t>Timesheet hours divided by capacity (150 hours x 7 consultants)</t>
  </si>
  <si>
    <t>Average invoice (all 13)</t>
  </si>
  <si>
    <t>Total invoiced 24,805.00 across 13 invoices</t>
  </si>
  <si>
    <t>Raw CRM rows staged</t>
  </si>
  <si>
    <t>Rows in the staging sheet before cleaning</t>
  </si>
  <si>
    <t>Rows removed by cleaning</t>
  </si>
  <si>
    <t>One duplicate re-export plus one unreadable amount</t>
  </si>
  <si>
    <t>M Code Reference · paste into Advanced Editor</t>
  </si>
  <si>
    <t>Query</t>
  </si>
  <si>
    <t>Purpose</t>
  </si>
  <si>
    <t>M Script</t>
  </si>
  <si>
    <t>SourceFolder</t>
  </si>
  <si>
    <t>Parameter (Text): the folder every file import reads.</t>
  </si>
  <si>
    <t>// Parameter query: SourceFolder (Text)
// Set it once in Data &gt; Get Data &gt; Query Parameters; every import reads it.
"C:\Reports\Exports"</t>
  </si>
  <si>
    <t>ReportMonth</t>
  </si>
  <si>
    <t>Parameter (Whole Number): 8 = August, drives the filters.</t>
  </si>
  <si>
    <t>// Parameter query: ReportMonth (Whole Number)
// Change the number and every query filtered on it follows on refresh.
8</t>
  </si>
  <si>
    <t>ReportYear</t>
  </si>
  <si>
    <t>Parameter (Whole Number): the reporting year.</t>
  </si>
  <si>
    <t>// Parameter query: ReportYear (Whole Number)
2026</t>
  </si>
  <si>
    <t>MonthlyCapacity</t>
  </si>
  <si>
    <t>Parameter (Whole Number): billable hours per consultant per report month.</t>
  </si>
  <si>
    <t>// Parameter query: MonthlyCapacity (Whole Number)
// 4 billable weeks x 37.5 hours. Mirrors Settings!C10 of the workbook.
150</t>
  </si>
  <si>
    <t>CRM Export</t>
  </si>
  <si>
    <t>Stages every Fieldlight CSV in the source folder and promotes headers.</t>
  </si>
  <si>
    <t>let
    Source = Folder.Files(SourceFolder),
    CrmFiles = Table.SelectRows(
        Source,
        each Text.StartsWith([Name], "crm_") and Text.EndsWith([Name], ".csv")
    ),
    Parsed = Table.AddColumn(
        CrmFiles,
        "Data",
        each Csv.Document([Content], [Delimiter = ",", Encoding = 65001])
    ),
    Kept = Table.SelectColumns(Parsed, {"Name", "Data"}),
    Expanded = Table.ExpandTableColumn(
        Kept,
        "Data",
        {"Column1", "Column2", "Column3", "Column4", "Column5", "Column6", "Column7", "Column8"}
    ),
    Promoted = Table.PromoteHeaders(Expanded, [PromoteAllScalars = true])
in
    Promoted</t>
  </si>
  <si>
    <t>Billing Export</t>
  </si>
  <si>
    <t>Stages the Ledgerly invoice register CSV.</t>
  </si>
  <si>
    <t>let
    Source = Csv.Document(
        File.Contents(SourceFolder &amp; "\ledgerly_invoices.csv"),
        [Delimiter = ",", Encoding = 65001]
    ),
    Promoted = Table.PromoteHeaders(Source, [PromoteAllScalars = true])
in
    Promoted</t>
  </si>
  <si>
    <t>Hours Grid</t>
  </si>
  <si>
    <t>Stages the Clockwork weekly hours matrix.</t>
  </si>
  <si>
    <t>let
    Source = Csv.Document(
        File.Contents(SourceFolder &amp; "\clockwork_hours.csv"),
        [Delimiter = ",", Encoding = 65001]
    ),
    Promoted = Table.PromoteHeaders(Source, [PromoteAllScalars = true]),
    HourColumns = List.Transform(
        List.Skip(Table.ColumnNames(Promoted), 2),
        each {_, type number}
    ),
    Typed = Table.TransformColumnTypes(Promoted, HourColumns)
in
    Typed</t>
  </si>
  <si>
    <t>Service Lines</t>
  </si>
  <si>
    <t>Reads the ServiceLines workbook table maintained by the practice leads.</t>
  </si>
  <si>
    <t>let
    Source = Excel.CurrentWorkbook(){[Name = "ServiceLines"]}[Content],
    Typed = Table.TransformColumnTypes(
        Source,
        {{"Code", type text}, {"Service Line", type text}, {"Practice Lead", type text}, {"Standard Rate", type number}}
    )
in
    Typed</t>
  </si>
  <si>
    <t>Clean Pipeline</t>
  </si>
  <si>
    <t>Deduplicates, trims, standardizes, and types the CRM export.</t>
  </si>
  <si>
    <t>let
    Source = CRM Export,
    Distinct = Table.Distinct(Source, {"Opportunity ID"}),
    Trimmed = Table.TransformColumns(
        Distinct,
        {{"Account", Text.Trim, type text}, {"Region", Text.Trim, type text}, {"Stage", Text.Trim, type text}}
    ),
    RegionOH = Table.ReplaceValue(Trimmed, "OH", "Ohio", Replacer.ReplaceText, {"Region"}),
    RegionOhLower = Table.ReplaceValue(RegionOH, "ohio", "Ohio", Replacer.ReplaceText, {"Region"}),
    RegionMI = Table.ReplaceValue(RegionOhLower, "MI", "Michigan", Replacer.ReplaceText, {"Region"}),
    RegionIN = Table.ReplaceValue(RegionMI, "IN", "Indiana", Replacer.ReplaceText, {"Region"}),
    RegionKY = Table.ReplaceValue(RegionIN, "KY", "Kentucky", Replacer.ReplaceText, {"Region"}),
    OwnerDana = Table.ReplaceValue(RegionKY, "D. Whitfield", "Dana Whitfield", Replacer.ReplaceText, {"Owner"}),
    // Repeat that Replace Value step for each remaining owner code
    // (P. Raman, M. Bell, T. Okafor, S. Lindgren, R. Cohen).
    AmountNoDollar = Table.ReplaceValue(OwnerDana, "$", "", Replacer.ReplaceText, {"Amount"}),
    AmountNoComma = Table.ReplaceValue(AmountNoDollar, ",", "", Replacer.ReplaceText, {"Amount"}),
    AmountTyped = Table.TransformColumnTypes(AmountNoComma, {{"Amount", type number}}, "en-US"),
    CreatedTyped = Table.TransformColumnTypes(AmountTyped, {{"Created", type date}}, "en-US"),
    NoErrorRows = Table.RemoveRowsWithErrors(CreatedTyped, {"Amount", "Created"}),
    Chosen = Table.SelectColumns(
        NoErrorRows,
        {"Opportunity ID", "Created", "Account", "Region", "Stage", "Amount", "Owner", "Source"}
    ),
    Sorted = Table.Sort(Chosen, {{"Created", Order.Ascending}})
in
    Sorted</t>
  </si>
  <si>
    <t>Invoice Facts</t>
  </si>
  <si>
    <t>Merges service lines onto the billing export, types the UK dates, adds the NET 30 due date and the aging bucket.</t>
  </si>
  <si>
    <t>let
    Source = Billing Export,
    TrimmedCode = Table.TransformColumns(Source, {{"Service Code", Text.Trim, type text}}),
    UpperCode = Table.TransformColumns(TrimmedCode, {{"Service Code", Text.Upper, type text}}),
    Merged = Table.NestedJoin(
        UpperCode,
        {"Service Code"},
        #"Service Lines",
        {"Code"},
        "Service Lines",
        JoinKind.LeftOuter
    ),
    Expanded = Table.ExpandTableColumn(Merged, "Service Lines", {"Service Line"}, {"Service Line"}),
    // Day-first text from Ledgerly: convert BOTH date columns with the
    // English (United Kingdom) locale, never the default US locale.
    DatesUK = Table.TransformColumnTypes(
        Expanded,
        {{"Invoice Date", type date}, {"Paid Date", type date}},
        "en-GB"
    ),
    Numbers = Table.TransformColumnTypes(
        DatesUK,
        {{"Hours", type number}, {"Rate", type number}, {"Paid Amount", type number}},
        "en-US"
    ),
    AmountNoDollar = Table.ReplaceValue(Numbers, "$", "", Replacer.ReplaceText, {"Amount"}),
    AmountNoComma = Table.ReplaceValue(AmountNoDollar, ",", "", Replacer.ReplaceText, {"Amount"}),
    AmountTyped = Table.TransformColumnTypes(AmountNoComma, {{"Amount", type number}}, "en-US"),
    // NET 30: due date = invoice date + 30 days.
    AddedDueDate = Table.AddColumn(AmountTyped, "Due Date", each Date.AddDays([Invoice Date], 30), type date),
    Cutoff = Date.EndOfMonth(#date(ReportYear, ReportMonth, 1)),
    AddedAging = Table.AddColumn(
        AddedDueDate,
        "Aging Bucket",
        each if [Paid Date] &lt;&gt; null then "Closed"
             else if Duration.Days(Cutoff - [Invoice Date]) &lt;= 30 then "0-30"
             else "31-60"
    ),
    Chosen = Table.SelectColumns(
        AddedAging,
        {"Invoice #", "Invoice Date", "Due Date", "Customer", "Service Line",
         "Hours", "Rate", "Amount", "Paid Date", "Paid Amount", "Aging Bucket"}
    ),
    Sorted = Table.Sort(Chosen, {{"Invoice Date", Order.Ascending}})
in
    Sorted</t>
  </si>
  <si>
    <t>Hours Tidy</t>
  </si>
  <si>
    <t>Unpivots the weekly matrix into one row per consultant per week.</t>
  </si>
  <si>
    <t>let
    Source = Hours Grid,
    Trimmed = Table.TransformColumns(Source, {{"Consultant", Text.Trim, type text}}),
    Unpivoted = Table.UnpivotOtherColumns(Trimmed, {"Consultant", "Role"}, "Attribute", "Value"),
    Renamed = Table.RenameColumns(Unpivoted, {{"Attribute", "Week Start"}, {"Value", "Hours"}}),
    // Column headers read "Week of Jul 20", so keep the date part and add
    // the year before parsing.
    ParsedWeeks = Table.TransformColumns(
        Renamed,
        {{"Week Start", each Date.FromText(Text.AfterDelimiter(_, "of ") &amp; ", 2026", "en-US"), type date}}
    ),
    TypedHours = Table.TransformColumnTypes(ParsedWeeks, {{"Hours", type number}}),
    AddedMonth = Table.AddColumn(TypedHours, "Month", each Date.ToText([Week Start], "MMM yyyy"), type text),
    Sorted = Table.Sort(AddedMonth, {{"Consultant", Order.Ascending}, {"Week Start", Order.Ascending}})
in
    Sorted</t>
  </si>
  <si>
    <t>Utilization</t>
  </si>
  <si>
    <t>Filters to the report month, groups by consultant, and prorates capacity.</t>
  </si>
  <si>
    <t>let
    Source = Hours Tidy,
    InReportMonth = Table.SelectRows(
        Source,
        each Date.Month([Week Start]) = ReportMonth and Date.Year([Week Start]) = ReportYear
    ),
    Grouped = Table.Group(
        InReportMonth,
        {"Consultant", "Role"},
        {{"Billed Hours", each List.Sum([Hours]), type nullable number}}
    ),
    AddedCapacity = Table.AddColumn(Grouped, "Capacity Hours", each MonthlyCapacity, Int64.Type),
    AddedMonth = Table.AddColumn(
        AddedCapacity,
        "Month",
        each Date.ToText(#date(ReportYear, ReportMonth, 1), "MMM yyyy"),
        type text
    ),
    Chosen = Table.SelectColumns(AddedMonth, {"Consultant", "Role", "Month", "Billed Hours", "Capacity Hours"}),
    Sorted = Table.Sort(Chosen, {{"Billed Hours", Order.Descending}})
in
    Sorted</t>
  </si>
  <si>
    <t>Query Log · documentation</t>
  </si>
  <si>
    <t>Query Name</t>
  </si>
  <si>
    <t>Kind</t>
  </si>
  <si>
    <t>Loads To</t>
  </si>
  <si>
    <t>Refresh Order</t>
  </si>
  <si>
    <t>Last Reviewed</t>
  </si>
  <si>
    <t>Not loaded</t>
  </si>
  <si>
    <t>Folder path every file import reads</t>
  </si>
  <si>
    <t>M. Reyes</t>
  </si>
  <si>
    <t>Month number that filters Utilization and the aging cutoff</t>
  </si>
  <si>
    <t>Reporting year (2026)</t>
  </si>
  <si>
    <t>Billable hours per consultant for the report month</t>
  </si>
  <si>
    <t>Connection</t>
  </si>
  <si>
    <t>Connection only</t>
  </si>
  <si>
    <t>Combine every Fieldlight crm_*.csv in the source folder</t>
  </si>
  <si>
    <t>Stage the Ledgerly invoice register</t>
  </si>
  <si>
    <t>Stage the Clockwork weekly hours matrix</t>
  </si>
  <si>
    <t>Transform</t>
  </si>
  <si>
    <t>Invoice Facts (merge)</t>
  </si>
  <si>
    <t>Read the ServiceLines workbook table (merge target)</t>
  </si>
  <si>
    <t>D. Whitfield</t>
  </si>
  <si>
    <t>Clean Pipeline sheet</t>
  </si>
  <si>
    <t>Deduplicate, trim, standardize, and type the CRM export</t>
  </si>
  <si>
    <t>Invoice Facts sheet</t>
  </si>
  <si>
    <t>Merge service lines, type UK dates, add NET 30 due date and aging bucket</t>
  </si>
  <si>
    <t>Hours Tidy sheet</t>
  </si>
  <si>
    <t>Unpivot the weekly matrix to one row per consultant per week</t>
  </si>
  <si>
    <t>S. Lindgren</t>
  </si>
  <si>
    <t>Utilization sheet</t>
  </si>
  <si>
    <t>Filter to the report month and group by consultant</t>
  </si>
</sst>
</file>

<file path=xl/styles.xml><?xml version="1.0" encoding="utf-8"?>
<styleSheet xmlns="http://schemas.openxmlformats.org/spreadsheetml/2006/main">
  <numFmts count="3">
    <numFmt numFmtId="164" formatCode="mmm d, yyyy"/>
    <numFmt numFmtId="165" formatCode="$#,##0.00"/>
    <numFmt numFmtId="166" formatCode="0.0%"/>
  </numFmts>
  <fonts count="3">
    <font>
      <sz val="11"/>
      <color theme="1"/>
      <name val="Calibri"/>
      <family val="2"/>
      <scheme val="minor"/>
    </font>
    <font>
      <b/>
      <sz val="14"/>
      <color theme="1"/>
      <name val="Calibri"/>
      <family val="2"/>
      <scheme val="minor"/>
    </font>
    <font>
      <b/>
      <sz val="11"/>
      <color rgb="FFFFFFFF"/>
      <name val="Calibri"/>
      <family val="2"/>
      <scheme val="minor"/>
    </font>
  </fonts>
  <fills count="4">
    <fill>
      <patternFill patternType="none"/>
    </fill>
    <fill>
      <patternFill patternType="gray125"/>
    </fill>
    <fill>
      <patternFill patternType="solid">
        <fgColor rgb="FF166454"/>
        <bgColor indexed="64"/>
      </patternFill>
    </fill>
    <fill>
      <patternFill patternType="solid">
        <fgColor rgb="FFEFF6F3"/>
        <bgColor indexed="64"/>
      </patternFill>
    </fill>
  </fills>
  <borders count="3">
    <border>
      <left/>
      <right/>
      <top/>
      <bottom/>
      <diagonal/>
    </border>
    <border>
      <left style="thin">
        <color rgb="FF166454"/>
      </left>
      <right style="thin">
        <color rgb="FF166454"/>
      </right>
      <top style="thin">
        <color rgb="FF166454"/>
      </top>
      <bottom style="thin">
        <color rgb="FF166454"/>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0">
    <xf numFmtId="0" fontId="0" fillId="0" borderId="0" xfId="0"/>
    <xf numFmtId="0" fontId="1" fillId="0" borderId="0" xfId="0" applyFont="1"/>
    <xf numFmtId="0" fontId="2" fillId="2" borderId="1" xfId="0" applyFont="1" applyFill="1" applyBorder="1" applyAlignment="1">
      <alignment vertical="center" wrapText="1"/>
    </xf>
    <xf numFmtId="0" fontId="0" fillId="0" borderId="2" xfId="0" applyBorder="1" applyAlignment="1">
      <alignment vertical="top" wrapText="1"/>
    </xf>
    <xf numFmtId="164" fontId="0" fillId="0" borderId="2" xfId="0" applyNumberFormat="1" applyBorder="1"/>
    <xf numFmtId="165" fontId="0" fillId="0" borderId="2" xfId="0" applyNumberFormat="1" applyBorder="1"/>
    <xf numFmtId="0" fontId="0" fillId="3" borderId="2" xfId="0" applyFill="1" applyBorder="1"/>
    <xf numFmtId="165" fontId="0" fillId="3" borderId="2" xfId="0" applyNumberFormat="1" applyFill="1" applyBorder="1"/>
    <xf numFmtId="166" fontId="0" fillId="3" borderId="2" xfId="0" applyNumberFormat="1" applyFill="1" applyBorder="1"/>
    <xf numFmtId="0" fontId="0" fillId="3" borderId="2" xfId="0" applyFill="1" applyBorder="1" applyAlignment="1">
      <alignment vertical="top"/>
    </xf>
  </cellXfs>
  <cellStyles count="1">
    <cellStyle name="Normal" xfId="0" builtinId="0"/>
  </cellStyles>
  <dxfs count="2">
    <dxf>
      <font>
        <color rgb="FF9C0006"/>
      </font>
      <fill>
        <patternFill>
          <bgColor rgb="FFFFC7CE"/>
        </patternFill>
      </fill>
    </dxf>
    <dxf>
      <font>
        <color rgb="FF006100"/>
      </font>
      <fill>
        <patternFill>
          <bgColor rgb="FFC6EF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C13"/>
  <sheetViews>
    <sheetView tabSelected="1" workbookViewId="0">
      <pane ySplit="4" topLeftCell="A5" activePane="bottomLeft" state="frozen"/>
      <selection pane="bottomLeft"/>
    </sheetView>
  </sheetViews>
  <sheetFormatPr defaultRowHeight="15"/>
  <cols>
    <col min="2" max="2" width="20.7109375" customWidth="1"/>
    <col min="3" max="3" width="100.7109375" customWidth="1"/>
  </cols>
  <sheetData>
    <row r="2" spans="2:3">
      <c r="B2" s="1" t="s">
        <v>0</v>
      </c>
      <c r="C2" s="1"/>
    </row>
    <row r="4" spans="2:3" ht="28" customHeight="1">
      <c r="B4" s="2" t="s">
        <v>1</v>
      </c>
      <c r="C4" s="2" t="s">
        <v>2</v>
      </c>
    </row>
    <row r="5" spans="2:3" ht="60" customHeight="1">
      <c r="B5" s="3" t="s">
        <v>3</v>
      </c>
      <c r="C5" s="3" t="s">
        <v>4</v>
      </c>
    </row>
    <row r="6" spans="2:3" ht="60" customHeight="1">
      <c r="B6" s="3" t="s">
        <v>5</v>
      </c>
      <c r="C6" s="3" t="s">
        <v>6</v>
      </c>
    </row>
    <row r="7" spans="2:3" ht="45" customHeight="1">
      <c r="B7" s="3" t="s">
        <v>7</v>
      </c>
      <c r="C7" s="3" t="s">
        <v>8</v>
      </c>
    </row>
    <row r="8" spans="2:3" ht="45" customHeight="1">
      <c r="B8" s="3" t="s">
        <v>9</v>
      </c>
      <c r="C8" s="3" t="s">
        <v>10</v>
      </c>
    </row>
    <row r="9" spans="2:3" ht="45" customHeight="1">
      <c r="B9" s="3" t="s">
        <v>11</v>
      </c>
      <c r="C9" s="3" t="s">
        <v>12</v>
      </c>
    </row>
    <row r="10" spans="2:3" ht="30" customHeight="1">
      <c r="B10" s="3" t="s">
        <v>13</v>
      </c>
      <c r="C10" s="3" t="s">
        <v>14</v>
      </c>
    </row>
    <row r="11" spans="2:3" ht="30" customHeight="1">
      <c r="B11" s="3" t="s">
        <v>15</v>
      </c>
      <c r="C11" s="3" t="s">
        <v>16</v>
      </c>
    </row>
    <row r="12" spans="2:3" ht="30" customHeight="1">
      <c r="B12" s="3" t="s">
        <v>17</v>
      </c>
      <c r="C12" s="3" t="s">
        <v>18</v>
      </c>
    </row>
    <row r="13" spans="2:3" ht="30" customHeight="1">
      <c r="B13" s="3" t="s">
        <v>19</v>
      </c>
      <c r="C13" s="3" t="s">
        <v>20</v>
      </c>
    </row>
  </sheetData>
  <mergeCells count="1">
    <mergeCell ref="B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3"/>
  <sheetViews>
    <sheetView workbookViewId="0">
      <pane ySplit="4" topLeftCell="A5" activePane="bottomLeft" state="frozen"/>
      <selection pane="bottomLeft"/>
    </sheetView>
  </sheetViews>
  <sheetFormatPr defaultRowHeight="15"/>
  <cols>
    <col min="2" max="2" width="24.7109375" customWidth="1"/>
    <col min="3" max="3" width="22.7109375" customWidth="1"/>
    <col min="4" max="4" width="66.7109375" customWidth="1"/>
  </cols>
  <sheetData>
    <row r="2" spans="2:4">
      <c r="B2" s="1" t="s">
        <v>21</v>
      </c>
      <c r="C2" s="1"/>
      <c r="D2" s="1"/>
    </row>
    <row r="4" spans="2:4" ht="28" customHeight="1">
      <c r="B4" s="2" t="s">
        <v>22</v>
      </c>
      <c r="C4" s="2" t="s">
        <v>23</v>
      </c>
      <c r="D4" s="2" t="s">
        <v>24</v>
      </c>
    </row>
    <row r="5" spans="2:4">
      <c r="B5" s="3" t="s">
        <v>25</v>
      </c>
      <c r="C5" s="3" t="s">
        <v>26</v>
      </c>
      <c r="D5" s="3" t="s">
        <v>27</v>
      </c>
    </row>
    <row r="6" spans="2:4">
      <c r="B6" s="3" t="s">
        <v>28</v>
      </c>
      <c r="C6" s="4">
        <v>46235</v>
      </c>
      <c r="D6" s="3" t="s">
        <v>29</v>
      </c>
    </row>
    <row r="7" spans="2:4">
      <c r="B7" s="3" t="s">
        <v>30</v>
      </c>
      <c r="C7" s="4">
        <v>46265</v>
      </c>
      <c r="D7" s="3" t="s">
        <v>31</v>
      </c>
    </row>
    <row r="8" spans="2:4">
      <c r="B8" s="3" t="s">
        <v>32</v>
      </c>
      <c r="C8" s="3" t="s">
        <v>33</v>
      </c>
      <c r="D8" s="3" t="s">
        <v>34</v>
      </c>
    </row>
    <row r="9" spans="2:4">
      <c r="B9" s="3" t="s">
        <v>35</v>
      </c>
      <c r="C9" s="3">
        <v>37.5</v>
      </c>
      <c r="D9" s="3" t="s">
        <v>36</v>
      </c>
    </row>
    <row r="10" spans="2:4">
      <c r="B10" s="3" t="s">
        <v>37</v>
      </c>
      <c r="C10" s="3">
        <v>150</v>
      </c>
      <c r="D10" s="3" t="s">
        <v>38</v>
      </c>
    </row>
    <row r="11" spans="2:4">
      <c r="B11" s="3" t="s">
        <v>39</v>
      </c>
      <c r="C11" s="3">
        <v>8</v>
      </c>
      <c r="D11" s="3" t="s">
        <v>40</v>
      </c>
    </row>
    <row r="12" spans="2:4">
      <c r="B12" s="3" t="s">
        <v>41</v>
      </c>
      <c r="C12" s="3" t="s">
        <v>42</v>
      </c>
      <c r="D12" s="3" t="s">
        <v>43</v>
      </c>
    </row>
    <row r="13" spans="2:4">
      <c r="B13" s="3" t="s">
        <v>44</v>
      </c>
      <c r="C13" s="3" t="s">
        <v>45</v>
      </c>
      <c r="D13" s="3" t="s">
        <v>46</v>
      </c>
    </row>
  </sheetData>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I4"/>
  <sheetViews>
    <sheetView workbookViewId="0">
      <pane ySplit="4" topLeftCell="A5" activePane="bottomLeft" state="frozen"/>
      <selection pane="bottomLeft"/>
    </sheetView>
  </sheetViews>
  <sheetFormatPr defaultRowHeight="15"/>
  <cols>
    <col min="2" max="2" width="15.7109375" customWidth="1"/>
    <col min="3" max="3" width="12.7109375" customWidth="1"/>
    <col min="4" max="4" width="26.7109375" customWidth="1"/>
    <col min="5" max="5" width="12.7109375" customWidth="1"/>
    <col min="6" max="6" width="15.7109375" customWidth="1"/>
    <col min="7" max="7" width="13.7109375" customWidth="1"/>
    <col min="8" max="8" width="15.7109375" customWidth="1"/>
    <col min="9" max="9" width="11.7109375" customWidth="1"/>
  </cols>
  <sheetData>
    <row r="2" spans="2:9">
      <c r="B2" s="1" t="s">
        <v>47</v>
      </c>
      <c r="C2" s="1"/>
      <c r="D2" s="1"/>
      <c r="E2" s="1"/>
      <c r="F2" s="1"/>
      <c r="G2" s="1"/>
      <c r="H2" s="1"/>
      <c r="I2" s="1"/>
    </row>
    <row r="4" spans="2:9" ht="28" customHeight="1">
      <c r="B4" s="2" t="s">
        <v>48</v>
      </c>
      <c r="C4" s="2" t="s">
        <v>49</v>
      </c>
      <c r="D4" s="2" t="s">
        <v>50</v>
      </c>
      <c r="E4" s="2" t="s">
        <v>51</v>
      </c>
      <c r="F4" s="2" t="s">
        <v>52</v>
      </c>
      <c r="G4" s="2" t="s">
        <v>53</v>
      </c>
      <c r="H4" s="2" t="s">
        <v>54</v>
      </c>
      <c r="I4" s="2" t="s">
        <v>55</v>
      </c>
    </row>
  </sheetData>
  <autoFilter ref="B4:I205"/>
  <mergeCells count="1">
    <mergeCell ref="B2:I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J4"/>
  <sheetViews>
    <sheetView workbookViewId="0">
      <pane ySplit="4" topLeftCell="A5" activePane="bottomLeft" state="frozen"/>
      <selection pane="bottomLeft"/>
    </sheetView>
  </sheetViews>
  <sheetFormatPr defaultRowHeight="15"/>
  <cols>
    <col min="2" max="2" width="12.7109375" customWidth="1"/>
    <col min="3" max="3" width="14.7109375" customWidth="1"/>
    <col min="4" max="4" width="26.7109375" customWidth="1"/>
    <col min="5" max="5" width="13.7109375" customWidth="1"/>
    <col min="6" max="7" width="8.7109375" customWidth="1"/>
    <col min="8" max="10" width="13.7109375" customWidth="1"/>
  </cols>
  <sheetData>
    <row r="2" spans="2:10">
      <c r="B2" s="1" t="s">
        <v>56</v>
      </c>
      <c r="C2" s="1"/>
      <c r="D2" s="1"/>
      <c r="E2" s="1"/>
      <c r="F2" s="1"/>
      <c r="G2" s="1"/>
      <c r="H2" s="1"/>
      <c r="I2" s="1"/>
      <c r="J2" s="1"/>
    </row>
    <row r="4" spans="2:10" ht="28" customHeight="1">
      <c r="B4" s="2" t="s">
        <v>57</v>
      </c>
      <c r="C4" s="2" t="s">
        <v>58</v>
      </c>
      <c r="D4" s="2" t="s">
        <v>59</v>
      </c>
      <c r="E4" s="2" t="s">
        <v>60</v>
      </c>
      <c r="F4" s="2" t="s">
        <v>61</v>
      </c>
      <c r="G4" s="2" t="s">
        <v>62</v>
      </c>
      <c r="H4" s="2" t="s">
        <v>53</v>
      </c>
      <c r="I4" s="2" t="s">
        <v>63</v>
      </c>
      <c r="J4" s="2" t="s">
        <v>64</v>
      </c>
    </row>
  </sheetData>
  <autoFilter ref="B4:J205"/>
  <mergeCells count="1">
    <mergeCell ref="B2:J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2:I4"/>
  <sheetViews>
    <sheetView workbookViewId="0">
      <pane ySplit="4" topLeftCell="A5" activePane="bottomLeft" state="frozen"/>
      <selection pane="bottomLeft"/>
    </sheetView>
  </sheetViews>
  <sheetFormatPr defaultRowHeight="15"/>
  <cols>
    <col min="2" max="2" width="18.7109375" customWidth="1"/>
    <col min="3" max="3" width="20.7109375" customWidth="1"/>
    <col min="4" max="9" width="13.7109375" customWidth="1"/>
  </cols>
  <sheetData>
    <row r="2" spans="2:9">
      <c r="B2" s="1" t="s">
        <v>65</v>
      </c>
      <c r="C2" s="1"/>
      <c r="D2" s="1"/>
      <c r="E2" s="1"/>
      <c r="F2" s="1"/>
      <c r="G2" s="1"/>
      <c r="H2" s="1"/>
      <c r="I2" s="1"/>
    </row>
    <row r="4" spans="2:9" ht="28" customHeight="1">
      <c r="B4" s="2" t="s">
        <v>66</v>
      </c>
      <c r="C4" s="2" t="s">
        <v>67</v>
      </c>
      <c r="D4" s="2" t="s">
        <v>68</v>
      </c>
      <c r="E4" s="2" t="s">
        <v>69</v>
      </c>
      <c r="F4" s="2" t="s">
        <v>70</v>
      </c>
      <c r="G4" s="2" t="s">
        <v>71</v>
      </c>
      <c r="H4" s="2" t="s">
        <v>72</v>
      </c>
      <c r="I4" s="2" t="s">
        <v>73</v>
      </c>
    </row>
  </sheetData>
  <autoFilter ref="B4:I205"/>
  <mergeCells count="1">
    <mergeCell ref="B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B2:E8"/>
  <sheetViews>
    <sheetView workbookViewId="0">
      <pane ySplit="4" topLeftCell="A5" activePane="bottomLeft" state="frozen"/>
      <selection pane="bottomLeft"/>
    </sheetView>
  </sheetViews>
  <sheetFormatPr defaultRowHeight="15"/>
  <cols>
    <col min="2" max="2" width="9.7109375" customWidth="1"/>
    <col min="3" max="3" width="24.7109375" customWidth="1"/>
    <col min="4" max="4" width="18.7109375" customWidth="1"/>
    <col min="5" max="5" width="15.7109375" customWidth="1"/>
  </cols>
  <sheetData>
    <row r="2" spans="2:5">
      <c r="B2" s="1" t="s">
        <v>74</v>
      </c>
      <c r="C2" s="1"/>
      <c r="D2" s="1"/>
      <c r="E2" s="1"/>
    </row>
    <row r="4" spans="2:5" ht="28" customHeight="1">
      <c r="B4" s="2" t="s">
        <v>75</v>
      </c>
      <c r="C4" s="2" t="s">
        <v>76</v>
      </c>
      <c r="D4" s="2" t="s">
        <v>77</v>
      </c>
      <c r="E4" s="2" t="s">
        <v>78</v>
      </c>
    </row>
    <row r="5" spans="2:5">
      <c r="B5" s="3" t="s">
        <v>79</v>
      </c>
      <c r="C5" s="3" t="s">
        <v>80</v>
      </c>
      <c r="D5" s="3" t="s">
        <v>81</v>
      </c>
      <c r="E5" s="5">
        <v>145</v>
      </c>
    </row>
    <row r="6" spans="2:5">
      <c r="B6" s="3" t="s">
        <v>82</v>
      </c>
      <c r="C6" s="3" t="s">
        <v>83</v>
      </c>
      <c r="D6" s="3" t="s">
        <v>84</v>
      </c>
      <c r="E6" s="5">
        <v>165</v>
      </c>
    </row>
    <row r="7" spans="2:5">
      <c r="B7" s="3" t="s">
        <v>85</v>
      </c>
      <c r="C7" s="3" t="s">
        <v>86</v>
      </c>
      <c r="D7" s="3" t="s">
        <v>87</v>
      </c>
      <c r="E7" s="5">
        <v>155</v>
      </c>
    </row>
    <row r="8" spans="2:5">
      <c r="B8" s="3" t="s">
        <v>88</v>
      </c>
      <c r="C8" s="3" t="s">
        <v>89</v>
      </c>
      <c r="D8" s="3" t="s">
        <v>90</v>
      </c>
      <c r="E8" s="5">
        <v>115</v>
      </c>
    </row>
  </sheetData>
  <mergeCells count="1">
    <mergeCell ref="B2:E2"/>
  </mergeCells>
  <dataValidations count="1">
    <dataValidation type="list" allowBlank="1" showInputMessage="1" showErrorMessage="1" errorTitle="Invalid entry" error="Please pick a value from the list." sqref="B5:B204">
      <formula1>"MS,CL,DS,TR"</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B2:J204"/>
  <sheetViews>
    <sheetView workbookViewId="0">
      <pane ySplit="4" topLeftCell="A5" activePane="bottomLeft" state="frozen"/>
      <selection pane="bottomLeft"/>
    </sheetView>
  </sheetViews>
  <sheetFormatPr defaultRowHeight="15"/>
  <cols>
    <col min="2" max="2" width="15.7109375" customWidth="1"/>
    <col min="3" max="3" width="13.7109375" customWidth="1"/>
    <col min="4" max="4" width="26.7109375" customWidth="1"/>
    <col min="5" max="5" width="12.7109375" customWidth="1"/>
    <col min="6" max="6" width="15.7109375" customWidth="1"/>
    <col min="7" max="7" width="13.7109375" customWidth="1"/>
    <col min="8" max="8" width="16.7109375" customWidth="1"/>
    <col min="9" max="9" width="11.7109375" customWidth="1"/>
    <col min="10" max="10" width="10.7109375" customWidth="1"/>
  </cols>
  <sheetData>
    <row r="2" spans="2:10">
      <c r="B2" s="1" t="s">
        <v>91</v>
      </c>
      <c r="C2" s="1"/>
      <c r="D2" s="1"/>
      <c r="E2" s="1"/>
      <c r="F2" s="1"/>
      <c r="G2" s="1"/>
      <c r="H2" s="1"/>
      <c r="I2" s="1"/>
      <c r="J2" s="1"/>
    </row>
    <row r="4" spans="2:10" ht="28" customHeight="1">
      <c r="B4" s="2" t="s">
        <v>48</v>
      </c>
      <c r="C4" s="2" t="s">
        <v>49</v>
      </c>
      <c r="D4" s="2" t="s">
        <v>50</v>
      </c>
      <c r="E4" s="2" t="s">
        <v>51</v>
      </c>
      <c r="F4" s="2" t="s">
        <v>52</v>
      </c>
      <c r="G4" s="2" t="s">
        <v>53</v>
      </c>
      <c r="H4" s="2" t="s">
        <v>54</v>
      </c>
      <c r="I4" s="2" t="s">
        <v>55</v>
      </c>
      <c r="J4" s="2" t="s">
        <v>92</v>
      </c>
    </row>
    <row r="5" spans="2:10">
      <c r="C5" s="4"/>
      <c r="G5" s="5"/>
      <c r="J5" s="6">
        <f>IF($B5="","",Settings!$C$7-$C5)</f>
        <v/>
      </c>
    </row>
    <row r="6" spans="2:10">
      <c r="C6" s="4"/>
      <c r="G6" s="5"/>
      <c r="J6" s="6">
        <f>IF($B6="","",Settings!$C$7-$C6)</f>
        <v/>
      </c>
    </row>
    <row r="7" spans="2:10">
      <c r="C7" s="4"/>
      <c r="G7" s="5"/>
      <c r="J7" s="6">
        <f>IF($B7="","",Settings!$C$7-$C7)</f>
        <v/>
      </c>
    </row>
    <row r="8" spans="2:10">
      <c r="C8" s="4"/>
      <c r="G8" s="5"/>
      <c r="J8" s="6">
        <f>IF($B8="","",Settings!$C$7-$C8)</f>
        <v/>
      </c>
    </row>
    <row r="9" spans="2:10">
      <c r="C9" s="4"/>
      <c r="G9" s="5"/>
      <c r="J9" s="6">
        <f>IF($B9="","",Settings!$C$7-$C9)</f>
        <v/>
      </c>
    </row>
    <row r="10" spans="2:10">
      <c r="C10" s="4"/>
      <c r="G10" s="5"/>
      <c r="J10" s="6">
        <f>IF($B10="","",Settings!$C$7-$C10)</f>
        <v/>
      </c>
    </row>
    <row r="11" spans="2:10">
      <c r="C11" s="4"/>
      <c r="G11" s="5"/>
      <c r="J11" s="6">
        <f>IF($B11="","",Settings!$C$7-$C11)</f>
        <v/>
      </c>
    </row>
    <row r="12" spans="2:10">
      <c r="C12" s="4"/>
      <c r="G12" s="5"/>
      <c r="J12" s="6">
        <f>IF($B12="","",Settings!$C$7-$C12)</f>
        <v/>
      </c>
    </row>
    <row r="13" spans="2:10">
      <c r="C13" s="4"/>
      <c r="G13" s="5"/>
      <c r="J13" s="6">
        <f>IF($B13="","",Settings!$C$7-$C13)</f>
        <v/>
      </c>
    </row>
    <row r="14" spans="2:10">
      <c r="C14" s="4"/>
      <c r="G14" s="5"/>
      <c r="J14" s="6">
        <f>IF($B14="","",Settings!$C$7-$C14)</f>
        <v/>
      </c>
    </row>
    <row r="15" spans="2:10">
      <c r="C15" s="4"/>
      <c r="G15" s="5"/>
      <c r="J15" s="6">
        <f>IF($B15="","",Settings!$C$7-$C15)</f>
        <v/>
      </c>
    </row>
    <row r="16" spans="2:10">
      <c r="C16" s="4"/>
      <c r="G16" s="5"/>
      <c r="J16" s="6">
        <f>IF($B16="","",Settings!$C$7-$C16)</f>
        <v/>
      </c>
    </row>
    <row r="17" spans="3:10">
      <c r="C17" s="4"/>
      <c r="G17" s="5"/>
      <c r="J17" s="6">
        <f>IF($B17="","",Settings!$C$7-$C17)</f>
        <v/>
      </c>
    </row>
    <row r="18" spans="3:10">
      <c r="C18" s="4"/>
      <c r="G18" s="5"/>
      <c r="J18" s="6">
        <f>IF($B18="","",Settings!$C$7-$C18)</f>
        <v/>
      </c>
    </row>
    <row r="19" spans="3:10">
      <c r="C19" s="4"/>
      <c r="G19" s="5"/>
      <c r="J19" s="6">
        <f>IF($B19="","",Settings!$C$7-$C19)</f>
        <v/>
      </c>
    </row>
    <row r="20" spans="3:10">
      <c r="C20" s="4"/>
      <c r="G20" s="5"/>
      <c r="J20" s="6">
        <f>IF($B20="","",Settings!$C$7-$C20)</f>
        <v/>
      </c>
    </row>
    <row r="21" spans="3:10">
      <c r="C21" s="4"/>
      <c r="G21" s="5"/>
      <c r="J21" s="6">
        <f>IF($B21="","",Settings!$C$7-$C21)</f>
        <v/>
      </c>
    </row>
    <row r="22" spans="3:10">
      <c r="C22" s="4"/>
      <c r="G22" s="5"/>
      <c r="J22" s="6">
        <f>IF($B22="","",Settings!$C$7-$C22)</f>
        <v/>
      </c>
    </row>
    <row r="23" spans="3:10">
      <c r="C23" s="4"/>
      <c r="G23" s="5"/>
      <c r="J23" s="6">
        <f>IF($B23="","",Settings!$C$7-$C23)</f>
        <v/>
      </c>
    </row>
    <row r="24" spans="3:10">
      <c r="C24" s="4"/>
      <c r="G24" s="5"/>
      <c r="J24" s="6">
        <f>IF($B24="","",Settings!$C$7-$C24)</f>
        <v/>
      </c>
    </row>
    <row r="25" spans="3:10">
      <c r="C25" s="4"/>
      <c r="G25" s="5"/>
      <c r="J25" s="6">
        <f>IF($B25="","",Settings!$C$7-$C25)</f>
        <v/>
      </c>
    </row>
    <row r="26" spans="3:10">
      <c r="C26" s="4"/>
      <c r="G26" s="5"/>
      <c r="J26" s="6">
        <f>IF($B26="","",Settings!$C$7-$C26)</f>
        <v/>
      </c>
    </row>
    <row r="27" spans="3:10">
      <c r="C27" s="4"/>
      <c r="G27" s="5"/>
      <c r="J27" s="6">
        <f>IF($B27="","",Settings!$C$7-$C27)</f>
        <v/>
      </c>
    </row>
    <row r="28" spans="3:10">
      <c r="C28" s="4"/>
      <c r="G28" s="5"/>
      <c r="J28" s="6">
        <f>IF($B28="","",Settings!$C$7-$C28)</f>
        <v/>
      </c>
    </row>
    <row r="29" spans="3:10">
      <c r="C29" s="4"/>
      <c r="G29" s="5"/>
      <c r="J29" s="6">
        <f>IF($B29="","",Settings!$C$7-$C29)</f>
        <v/>
      </c>
    </row>
    <row r="30" spans="3:10">
      <c r="C30" s="4"/>
      <c r="G30" s="5"/>
      <c r="J30" s="6">
        <f>IF($B30="","",Settings!$C$7-$C30)</f>
        <v/>
      </c>
    </row>
    <row r="31" spans="3:10">
      <c r="C31" s="4"/>
      <c r="G31" s="5"/>
      <c r="J31" s="6">
        <f>IF($B31="","",Settings!$C$7-$C31)</f>
        <v/>
      </c>
    </row>
    <row r="32" spans="3:10">
      <c r="C32" s="4"/>
      <c r="G32" s="5"/>
      <c r="J32" s="6">
        <f>IF($B32="","",Settings!$C$7-$C32)</f>
        <v/>
      </c>
    </row>
    <row r="33" spans="3:10">
      <c r="C33" s="4"/>
      <c r="G33" s="5"/>
      <c r="J33" s="6">
        <f>IF($B33="","",Settings!$C$7-$C33)</f>
        <v/>
      </c>
    </row>
    <row r="34" spans="3:10">
      <c r="C34" s="4"/>
      <c r="G34" s="5"/>
      <c r="J34" s="6">
        <f>IF($B34="","",Settings!$C$7-$C34)</f>
        <v/>
      </c>
    </row>
    <row r="35" spans="3:10">
      <c r="C35" s="4"/>
      <c r="G35" s="5"/>
      <c r="J35" s="6">
        <f>IF($B35="","",Settings!$C$7-$C35)</f>
        <v/>
      </c>
    </row>
    <row r="36" spans="3:10">
      <c r="C36" s="4"/>
      <c r="G36" s="5"/>
      <c r="J36" s="6">
        <f>IF($B36="","",Settings!$C$7-$C36)</f>
        <v/>
      </c>
    </row>
    <row r="37" spans="3:10">
      <c r="C37" s="4"/>
      <c r="G37" s="5"/>
      <c r="J37" s="6">
        <f>IF($B37="","",Settings!$C$7-$C37)</f>
        <v/>
      </c>
    </row>
    <row r="38" spans="3:10">
      <c r="C38" s="4"/>
      <c r="G38" s="5"/>
      <c r="J38" s="6">
        <f>IF($B38="","",Settings!$C$7-$C38)</f>
        <v/>
      </c>
    </row>
    <row r="39" spans="3:10">
      <c r="C39" s="4"/>
      <c r="G39" s="5"/>
      <c r="J39" s="6">
        <f>IF($B39="","",Settings!$C$7-$C39)</f>
        <v/>
      </c>
    </row>
    <row r="40" spans="3:10">
      <c r="C40" s="4"/>
      <c r="G40" s="5"/>
      <c r="J40" s="6">
        <f>IF($B40="","",Settings!$C$7-$C40)</f>
        <v/>
      </c>
    </row>
    <row r="41" spans="3:10">
      <c r="C41" s="4"/>
      <c r="G41" s="5"/>
      <c r="J41" s="6">
        <f>IF($B41="","",Settings!$C$7-$C41)</f>
        <v/>
      </c>
    </row>
    <row r="42" spans="3:10">
      <c r="C42" s="4"/>
      <c r="G42" s="5"/>
      <c r="J42" s="6">
        <f>IF($B42="","",Settings!$C$7-$C42)</f>
        <v/>
      </c>
    </row>
    <row r="43" spans="3:10">
      <c r="C43" s="4"/>
      <c r="G43" s="5"/>
      <c r="J43" s="6">
        <f>IF($B43="","",Settings!$C$7-$C43)</f>
        <v/>
      </c>
    </row>
    <row r="44" spans="3:10">
      <c r="C44" s="4"/>
      <c r="G44" s="5"/>
      <c r="J44" s="6">
        <f>IF($B44="","",Settings!$C$7-$C44)</f>
        <v/>
      </c>
    </row>
    <row r="45" spans="3:10">
      <c r="C45" s="4"/>
      <c r="G45" s="5"/>
      <c r="J45" s="6">
        <f>IF($B45="","",Settings!$C$7-$C45)</f>
        <v/>
      </c>
    </row>
    <row r="46" spans="3:10">
      <c r="C46" s="4"/>
      <c r="G46" s="5"/>
      <c r="J46" s="6">
        <f>IF($B46="","",Settings!$C$7-$C46)</f>
        <v/>
      </c>
    </row>
    <row r="47" spans="3:10">
      <c r="C47" s="4"/>
      <c r="G47" s="5"/>
      <c r="J47" s="6">
        <f>IF($B47="","",Settings!$C$7-$C47)</f>
        <v/>
      </c>
    </row>
    <row r="48" spans="3:10">
      <c r="C48" s="4"/>
      <c r="G48" s="5"/>
      <c r="J48" s="6">
        <f>IF($B48="","",Settings!$C$7-$C48)</f>
        <v/>
      </c>
    </row>
    <row r="49" spans="3:10">
      <c r="C49" s="4"/>
      <c r="G49" s="5"/>
      <c r="J49" s="6">
        <f>IF($B49="","",Settings!$C$7-$C49)</f>
        <v/>
      </c>
    </row>
    <row r="50" spans="3:10">
      <c r="C50" s="4"/>
      <c r="G50" s="5"/>
      <c r="J50" s="6">
        <f>IF($B50="","",Settings!$C$7-$C50)</f>
        <v/>
      </c>
    </row>
    <row r="51" spans="3:10">
      <c r="C51" s="4"/>
      <c r="G51" s="5"/>
      <c r="J51" s="6">
        <f>IF($B51="","",Settings!$C$7-$C51)</f>
        <v/>
      </c>
    </row>
    <row r="52" spans="3:10">
      <c r="C52" s="4"/>
      <c r="G52" s="5"/>
      <c r="J52" s="6">
        <f>IF($B52="","",Settings!$C$7-$C52)</f>
        <v/>
      </c>
    </row>
    <row r="53" spans="3:10">
      <c r="C53" s="4"/>
      <c r="G53" s="5"/>
      <c r="J53" s="6">
        <f>IF($B53="","",Settings!$C$7-$C53)</f>
        <v/>
      </c>
    </row>
    <row r="54" spans="3:10">
      <c r="C54" s="4"/>
      <c r="G54" s="5"/>
      <c r="J54" s="6">
        <f>IF($B54="","",Settings!$C$7-$C54)</f>
        <v/>
      </c>
    </row>
    <row r="55" spans="3:10">
      <c r="C55" s="4"/>
      <c r="G55" s="5"/>
      <c r="J55" s="6">
        <f>IF($B55="","",Settings!$C$7-$C55)</f>
        <v/>
      </c>
    </row>
    <row r="56" spans="3:10">
      <c r="C56" s="4"/>
      <c r="G56" s="5"/>
      <c r="J56" s="6">
        <f>IF($B56="","",Settings!$C$7-$C56)</f>
        <v/>
      </c>
    </row>
    <row r="57" spans="3:10">
      <c r="C57" s="4"/>
      <c r="G57" s="5"/>
      <c r="J57" s="6">
        <f>IF($B57="","",Settings!$C$7-$C57)</f>
        <v/>
      </c>
    </row>
    <row r="58" spans="3:10">
      <c r="C58" s="4"/>
      <c r="G58" s="5"/>
      <c r="J58" s="6">
        <f>IF($B58="","",Settings!$C$7-$C58)</f>
        <v/>
      </c>
    </row>
    <row r="59" spans="3:10">
      <c r="C59" s="4"/>
      <c r="G59" s="5"/>
      <c r="J59" s="6">
        <f>IF($B59="","",Settings!$C$7-$C59)</f>
        <v/>
      </c>
    </row>
    <row r="60" spans="3:10">
      <c r="C60" s="4"/>
      <c r="G60" s="5"/>
      <c r="J60" s="6">
        <f>IF($B60="","",Settings!$C$7-$C60)</f>
        <v/>
      </c>
    </row>
    <row r="61" spans="3:10">
      <c r="C61" s="4"/>
      <c r="G61" s="5"/>
      <c r="J61" s="6">
        <f>IF($B61="","",Settings!$C$7-$C61)</f>
        <v/>
      </c>
    </row>
    <row r="62" spans="3:10">
      <c r="C62" s="4"/>
      <c r="G62" s="5"/>
      <c r="J62" s="6">
        <f>IF($B62="","",Settings!$C$7-$C62)</f>
        <v/>
      </c>
    </row>
    <row r="63" spans="3:10">
      <c r="C63" s="4"/>
      <c r="G63" s="5"/>
      <c r="J63" s="6">
        <f>IF($B63="","",Settings!$C$7-$C63)</f>
        <v/>
      </c>
    </row>
    <row r="64" spans="3:10">
      <c r="C64" s="4"/>
      <c r="G64" s="5"/>
      <c r="J64" s="6">
        <f>IF($B64="","",Settings!$C$7-$C64)</f>
        <v/>
      </c>
    </row>
    <row r="65" spans="3:10">
      <c r="C65" s="4"/>
      <c r="G65" s="5"/>
      <c r="J65" s="6">
        <f>IF($B65="","",Settings!$C$7-$C65)</f>
        <v/>
      </c>
    </row>
    <row r="66" spans="3:10">
      <c r="C66" s="4"/>
      <c r="G66" s="5"/>
      <c r="J66" s="6">
        <f>IF($B66="","",Settings!$C$7-$C66)</f>
        <v/>
      </c>
    </row>
    <row r="67" spans="3:10">
      <c r="C67" s="4"/>
      <c r="G67" s="5"/>
      <c r="J67" s="6">
        <f>IF($B67="","",Settings!$C$7-$C67)</f>
        <v/>
      </c>
    </row>
    <row r="68" spans="3:10">
      <c r="C68" s="4"/>
      <c r="G68" s="5"/>
      <c r="J68" s="6">
        <f>IF($B68="","",Settings!$C$7-$C68)</f>
        <v/>
      </c>
    </row>
    <row r="69" spans="3:10">
      <c r="C69" s="4"/>
      <c r="G69" s="5"/>
      <c r="J69" s="6">
        <f>IF($B69="","",Settings!$C$7-$C69)</f>
        <v/>
      </c>
    </row>
    <row r="70" spans="3:10">
      <c r="C70" s="4"/>
      <c r="G70" s="5"/>
      <c r="J70" s="6">
        <f>IF($B70="","",Settings!$C$7-$C70)</f>
        <v/>
      </c>
    </row>
    <row r="71" spans="3:10">
      <c r="C71" s="4"/>
      <c r="G71" s="5"/>
      <c r="J71" s="6">
        <f>IF($B71="","",Settings!$C$7-$C71)</f>
        <v/>
      </c>
    </row>
    <row r="72" spans="3:10">
      <c r="C72" s="4"/>
      <c r="G72" s="5"/>
      <c r="J72" s="6">
        <f>IF($B72="","",Settings!$C$7-$C72)</f>
        <v/>
      </c>
    </row>
    <row r="73" spans="3:10">
      <c r="C73" s="4"/>
      <c r="G73" s="5"/>
      <c r="J73" s="6">
        <f>IF($B73="","",Settings!$C$7-$C73)</f>
        <v/>
      </c>
    </row>
    <row r="74" spans="3:10">
      <c r="C74" s="4"/>
      <c r="G74" s="5"/>
      <c r="J74" s="6">
        <f>IF($B74="","",Settings!$C$7-$C74)</f>
        <v/>
      </c>
    </row>
    <row r="75" spans="3:10">
      <c r="C75" s="4"/>
      <c r="G75" s="5"/>
      <c r="J75" s="6">
        <f>IF($B75="","",Settings!$C$7-$C75)</f>
        <v/>
      </c>
    </row>
    <row r="76" spans="3:10">
      <c r="C76" s="4"/>
      <c r="G76" s="5"/>
      <c r="J76" s="6">
        <f>IF($B76="","",Settings!$C$7-$C76)</f>
        <v/>
      </c>
    </row>
    <row r="77" spans="3:10">
      <c r="C77" s="4"/>
      <c r="G77" s="5"/>
      <c r="J77" s="6">
        <f>IF($B77="","",Settings!$C$7-$C77)</f>
        <v/>
      </c>
    </row>
    <row r="78" spans="3:10">
      <c r="C78" s="4"/>
      <c r="G78" s="5"/>
      <c r="J78" s="6">
        <f>IF($B78="","",Settings!$C$7-$C78)</f>
        <v/>
      </c>
    </row>
    <row r="79" spans="3:10">
      <c r="C79" s="4"/>
      <c r="G79" s="5"/>
      <c r="J79" s="6">
        <f>IF($B79="","",Settings!$C$7-$C79)</f>
        <v/>
      </c>
    </row>
    <row r="80" spans="3:10">
      <c r="C80" s="4"/>
      <c r="G80" s="5"/>
      <c r="J80" s="6">
        <f>IF($B80="","",Settings!$C$7-$C80)</f>
        <v/>
      </c>
    </row>
    <row r="81" spans="3:10">
      <c r="C81" s="4"/>
      <c r="G81" s="5"/>
      <c r="J81" s="6">
        <f>IF($B81="","",Settings!$C$7-$C81)</f>
        <v/>
      </c>
    </row>
    <row r="82" spans="3:10">
      <c r="C82" s="4"/>
      <c r="G82" s="5"/>
      <c r="J82" s="6">
        <f>IF($B82="","",Settings!$C$7-$C82)</f>
        <v/>
      </c>
    </row>
    <row r="83" spans="3:10">
      <c r="C83" s="4"/>
      <c r="G83" s="5"/>
      <c r="J83" s="6">
        <f>IF($B83="","",Settings!$C$7-$C83)</f>
        <v/>
      </c>
    </row>
    <row r="84" spans="3:10">
      <c r="C84" s="4"/>
      <c r="G84" s="5"/>
      <c r="J84" s="6">
        <f>IF($B84="","",Settings!$C$7-$C84)</f>
        <v/>
      </c>
    </row>
    <row r="85" spans="3:10">
      <c r="C85" s="4"/>
      <c r="G85" s="5"/>
      <c r="J85" s="6">
        <f>IF($B85="","",Settings!$C$7-$C85)</f>
        <v/>
      </c>
    </row>
    <row r="86" spans="3:10">
      <c r="C86" s="4"/>
      <c r="G86" s="5"/>
      <c r="J86" s="6">
        <f>IF($B86="","",Settings!$C$7-$C86)</f>
        <v/>
      </c>
    </row>
    <row r="87" spans="3:10">
      <c r="C87" s="4"/>
      <c r="G87" s="5"/>
      <c r="J87" s="6">
        <f>IF($B87="","",Settings!$C$7-$C87)</f>
        <v/>
      </c>
    </row>
    <row r="88" spans="3:10">
      <c r="C88" s="4"/>
      <c r="G88" s="5"/>
      <c r="J88" s="6">
        <f>IF($B88="","",Settings!$C$7-$C88)</f>
        <v/>
      </c>
    </row>
    <row r="89" spans="3:10">
      <c r="C89" s="4"/>
      <c r="G89" s="5"/>
      <c r="J89" s="6">
        <f>IF($B89="","",Settings!$C$7-$C89)</f>
        <v/>
      </c>
    </row>
    <row r="90" spans="3:10">
      <c r="C90" s="4"/>
      <c r="G90" s="5"/>
      <c r="J90" s="6">
        <f>IF($B90="","",Settings!$C$7-$C90)</f>
        <v/>
      </c>
    </row>
    <row r="91" spans="3:10">
      <c r="C91" s="4"/>
      <c r="G91" s="5"/>
      <c r="J91" s="6">
        <f>IF($B91="","",Settings!$C$7-$C91)</f>
        <v/>
      </c>
    </row>
    <row r="92" spans="3:10">
      <c r="C92" s="4"/>
      <c r="G92" s="5"/>
      <c r="J92" s="6">
        <f>IF($B92="","",Settings!$C$7-$C92)</f>
        <v/>
      </c>
    </row>
    <row r="93" spans="3:10">
      <c r="C93" s="4"/>
      <c r="G93" s="5"/>
      <c r="J93" s="6">
        <f>IF($B93="","",Settings!$C$7-$C93)</f>
        <v/>
      </c>
    </row>
    <row r="94" spans="3:10">
      <c r="C94" s="4"/>
      <c r="G94" s="5"/>
      <c r="J94" s="6">
        <f>IF($B94="","",Settings!$C$7-$C94)</f>
        <v/>
      </c>
    </row>
    <row r="95" spans="3:10">
      <c r="C95" s="4"/>
      <c r="G95" s="5"/>
      <c r="J95" s="6">
        <f>IF($B95="","",Settings!$C$7-$C95)</f>
        <v/>
      </c>
    </row>
    <row r="96" spans="3:10">
      <c r="C96" s="4"/>
      <c r="G96" s="5"/>
      <c r="J96" s="6">
        <f>IF($B96="","",Settings!$C$7-$C96)</f>
        <v/>
      </c>
    </row>
    <row r="97" spans="3:10">
      <c r="C97" s="4"/>
      <c r="G97" s="5"/>
      <c r="J97" s="6">
        <f>IF($B97="","",Settings!$C$7-$C97)</f>
        <v/>
      </c>
    </row>
    <row r="98" spans="3:10">
      <c r="C98" s="4"/>
      <c r="G98" s="5"/>
      <c r="J98" s="6">
        <f>IF($B98="","",Settings!$C$7-$C98)</f>
        <v/>
      </c>
    </row>
    <row r="99" spans="3:10">
      <c r="C99" s="4"/>
      <c r="G99" s="5"/>
      <c r="J99" s="6">
        <f>IF($B99="","",Settings!$C$7-$C99)</f>
        <v/>
      </c>
    </row>
    <row r="100" spans="3:10">
      <c r="C100" s="4"/>
      <c r="G100" s="5"/>
      <c r="J100" s="6">
        <f>IF($B100="","",Settings!$C$7-$C100)</f>
        <v/>
      </c>
    </row>
    <row r="101" spans="3:10">
      <c r="C101" s="4"/>
      <c r="G101" s="5"/>
      <c r="J101" s="6">
        <f>IF($B101="","",Settings!$C$7-$C101)</f>
        <v/>
      </c>
    </row>
    <row r="102" spans="3:10">
      <c r="C102" s="4"/>
      <c r="G102" s="5"/>
      <c r="J102" s="6">
        <f>IF($B102="","",Settings!$C$7-$C102)</f>
        <v/>
      </c>
    </row>
    <row r="103" spans="3:10">
      <c r="C103" s="4"/>
      <c r="G103" s="5"/>
      <c r="J103" s="6">
        <f>IF($B103="","",Settings!$C$7-$C103)</f>
        <v/>
      </c>
    </row>
    <row r="104" spans="3:10">
      <c r="C104" s="4"/>
      <c r="G104" s="5"/>
      <c r="J104" s="6">
        <f>IF($B104="","",Settings!$C$7-$C104)</f>
        <v/>
      </c>
    </row>
    <row r="105" spans="3:10">
      <c r="C105" s="4"/>
      <c r="G105" s="5"/>
      <c r="J105" s="6">
        <f>IF($B105="","",Settings!$C$7-$C105)</f>
        <v/>
      </c>
    </row>
    <row r="106" spans="3:10">
      <c r="C106" s="4"/>
      <c r="G106" s="5"/>
      <c r="J106" s="6">
        <f>IF($B106="","",Settings!$C$7-$C106)</f>
        <v/>
      </c>
    </row>
    <row r="107" spans="3:10">
      <c r="C107" s="4"/>
      <c r="G107" s="5"/>
      <c r="J107" s="6">
        <f>IF($B107="","",Settings!$C$7-$C107)</f>
        <v/>
      </c>
    </row>
    <row r="108" spans="3:10">
      <c r="C108" s="4"/>
      <c r="G108" s="5"/>
      <c r="J108" s="6">
        <f>IF($B108="","",Settings!$C$7-$C108)</f>
        <v/>
      </c>
    </row>
    <row r="109" spans="3:10">
      <c r="C109" s="4"/>
      <c r="G109" s="5"/>
      <c r="J109" s="6">
        <f>IF($B109="","",Settings!$C$7-$C109)</f>
        <v/>
      </c>
    </row>
    <row r="110" spans="3:10">
      <c r="C110" s="4"/>
      <c r="G110" s="5"/>
      <c r="J110" s="6">
        <f>IF($B110="","",Settings!$C$7-$C110)</f>
        <v/>
      </c>
    </row>
    <row r="111" spans="3:10">
      <c r="C111" s="4"/>
      <c r="G111" s="5"/>
      <c r="J111" s="6">
        <f>IF($B111="","",Settings!$C$7-$C111)</f>
        <v/>
      </c>
    </row>
    <row r="112" spans="3:10">
      <c r="C112" s="4"/>
      <c r="G112" s="5"/>
      <c r="J112" s="6">
        <f>IF($B112="","",Settings!$C$7-$C112)</f>
        <v/>
      </c>
    </row>
    <row r="113" spans="3:10">
      <c r="C113" s="4"/>
      <c r="G113" s="5"/>
      <c r="J113" s="6">
        <f>IF($B113="","",Settings!$C$7-$C113)</f>
        <v/>
      </c>
    </row>
    <row r="114" spans="3:10">
      <c r="C114" s="4"/>
      <c r="G114" s="5"/>
      <c r="J114" s="6">
        <f>IF($B114="","",Settings!$C$7-$C114)</f>
        <v/>
      </c>
    </row>
    <row r="115" spans="3:10">
      <c r="C115" s="4"/>
      <c r="G115" s="5"/>
      <c r="J115" s="6">
        <f>IF($B115="","",Settings!$C$7-$C115)</f>
        <v/>
      </c>
    </row>
    <row r="116" spans="3:10">
      <c r="C116" s="4"/>
      <c r="G116" s="5"/>
      <c r="J116" s="6">
        <f>IF($B116="","",Settings!$C$7-$C116)</f>
        <v/>
      </c>
    </row>
    <row r="117" spans="3:10">
      <c r="C117" s="4"/>
      <c r="G117" s="5"/>
      <c r="J117" s="6">
        <f>IF($B117="","",Settings!$C$7-$C117)</f>
        <v/>
      </c>
    </row>
    <row r="118" spans="3:10">
      <c r="C118" s="4"/>
      <c r="G118" s="5"/>
      <c r="J118" s="6">
        <f>IF($B118="","",Settings!$C$7-$C118)</f>
        <v/>
      </c>
    </row>
    <row r="119" spans="3:10">
      <c r="C119" s="4"/>
      <c r="G119" s="5"/>
      <c r="J119" s="6">
        <f>IF($B119="","",Settings!$C$7-$C119)</f>
        <v/>
      </c>
    </row>
    <row r="120" spans="3:10">
      <c r="C120" s="4"/>
      <c r="G120" s="5"/>
      <c r="J120" s="6">
        <f>IF($B120="","",Settings!$C$7-$C120)</f>
        <v/>
      </c>
    </row>
    <row r="121" spans="3:10">
      <c r="C121" s="4"/>
      <c r="G121" s="5"/>
      <c r="J121" s="6">
        <f>IF($B121="","",Settings!$C$7-$C121)</f>
        <v/>
      </c>
    </row>
    <row r="122" spans="3:10">
      <c r="C122" s="4"/>
      <c r="G122" s="5"/>
      <c r="J122" s="6">
        <f>IF($B122="","",Settings!$C$7-$C122)</f>
        <v/>
      </c>
    </row>
    <row r="123" spans="3:10">
      <c r="C123" s="4"/>
      <c r="G123" s="5"/>
      <c r="J123" s="6">
        <f>IF($B123="","",Settings!$C$7-$C123)</f>
        <v/>
      </c>
    </row>
    <row r="124" spans="3:10">
      <c r="C124" s="4"/>
      <c r="G124" s="5"/>
      <c r="J124" s="6">
        <f>IF($B124="","",Settings!$C$7-$C124)</f>
        <v/>
      </c>
    </row>
    <row r="125" spans="3:10">
      <c r="C125" s="4"/>
      <c r="G125" s="5"/>
      <c r="J125" s="6">
        <f>IF($B125="","",Settings!$C$7-$C125)</f>
        <v/>
      </c>
    </row>
    <row r="126" spans="3:10">
      <c r="C126" s="4"/>
      <c r="G126" s="5"/>
      <c r="J126" s="6">
        <f>IF($B126="","",Settings!$C$7-$C126)</f>
        <v/>
      </c>
    </row>
    <row r="127" spans="3:10">
      <c r="C127" s="4"/>
      <c r="G127" s="5"/>
      <c r="J127" s="6">
        <f>IF($B127="","",Settings!$C$7-$C127)</f>
        <v/>
      </c>
    </row>
    <row r="128" spans="3:10">
      <c r="C128" s="4"/>
      <c r="G128" s="5"/>
      <c r="J128" s="6">
        <f>IF($B128="","",Settings!$C$7-$C128)</f>
        <v/>
      </c>
    </row>
    <row r="129" spans="3:10">
      <c r="C129" s="4"/>
      <c r="G129" s="5"/>
      <c r="J129" s="6">
        <f>IF($B129="","",Settings!$C$7-$C129)</f>
        <v/>
      </c>
    </row>
    <row r="130" spans="3:10">
      <c r="C130" s="4"/>
      <c r="G130" s="5"/>
      <c r="J130" s="6">
        <f>IF($B130="","",Settings!$C$7-$C130)</f>
        <v/>
      </c>
    </row>
    <row r="131" spans="3:10">
      <c r="C131" s="4"/>
      <c r="G131" s="5"/>
      <c r="J131" s="6">
        <f>IF($B131="","",Settings!$C$7-$C131)</f>
        <v/>
      </c>
    </row>
    <row r="132" spans="3:10">
      <c r="C132" s="4"/>
      <c r="G132" s="5"/>
      <c r="J132" s="6">
        <f>IF($B132="","",Settings!$C$7-$C132)</f>
        <v/>
      </c>
    </row>
    <row r="133" spans="3:10">
      <c r="C133" s="4"/>
      <c r="G133" s="5"/>
      <c r="J133" s="6">
        <f>IF($B133="","",Settings!$C$7-$C133)</f>
        <v/>
      </c>
    </row>
    <row r="134" spans="3:10">
      <c r="C134" s="4"/>
      <c r="G134" s="5"/>
      <c r="J134" s="6">
        <f>IF($B134="","",Settings!$C$7-$C134)</f>
        <v/>
      </c>
    </row>
    <row r="135" spans="3:10">
      <c r="C135" s="4"/>
      <c r="G135" s="5"/>
      <c r="J135" s="6">
        <f>IF($B135="","",Settings!$C$7-$C135)</f>
        <v/>
      </c>
    </row>
    <row r="136" spans="3:10">
      <c r="C136" s="4"/>
      <c r="G136" s="5"/>
      <c r="J136" s="6">
        <f>IF($B136="","",Settings!$C$7-$C136)</f>
        <v/>
      </c>
    </row>
    <row r="137" spans="3:10">
      <c r="C137" s="4"/>
      <c r="G137" s="5"/>
      <c r="J137" s="6">
        <f>IF($B137="","",Settings!$C$7-$C137)</f>
        <v/>
      </c>
    </row>
    <row r="138" spans="3:10">
      <c r="C138" s="4"/>
      <c r="G138" s="5"/>
      <c r="J138" s="6">
        <f>IF($B138="","",Settings!$C$7-$C138)</f>
        <v/>
      </c>
    </row>
    <row r="139" spans="3:10">
      <c r="C139" s="4"/>
      <c r="G139" s="5"/>
      <c r="J139" s="6">
        <f>IF($B139="","",Settings!$C$7-$C139)</f>
        <v/>
      </c>
    </row>
    <row r="140" spans="3:10">
      <c r="C140" s="4"/>
      <c r="G140" s="5"/>
      <c r="J140" s="6">
        <f>IF($B140="","",Settings!$C$7-$C140)</f>
        <v/>
      </c>
    </row>
    <row r="141" spans="3:10">
      <c r="C141" s="4"/>
      <c r="G141" s="5"/>
      <c r="J141" s="6">
        <f>IF($B141="","",Settings!$C$7-$C141)</f>
        <v/>
      </c>
    </row>
    <row r="142" spans="3:10">
      <c r="C142" s="4"/>
      <c r="G142" s="5"/>
      <c r="J142" s="6">
        <f>IF($B142="","",Settings!$C$7-$C142)</f>
        <v/>
      </c>
    </row>
    <row r="143" spans="3:10">
      <c r="C143" s="4"/>
      <c r="G143" s="5"/>
      <c r="J143" s="6">
        <f>IF($B143="","",Settings!$C$7-$C143)</f>
        <v/>
      </c>
    </row>
    <row r="144" spans="3:10">
      <c r="C144" s="4"/>
      <c r="G144" s="5"/>
      <c r="J144" s="6">
        <f>IF($B144="","",Settings!$C$7-$C144)</f>
        <v/>
      </c>
    </row>
    <row r="145" spans="3:10">
      <c r="C145" s="4"/>
      <c r="G145" s="5"/>
      <c r="J145" s="6">
        <f>IF($B145="","",Settings!$C$7-$C145)</f>
        <v/>
      </c>
    </row>
    <row r="146" spans="3:10">
      <c r="C146" s="4"/>
      <c r="G146" s="5"/>
      <c r="J146" s="6">
        <f>IF($B146="","",Settings!$C$7-$C146)</f>
        <v/>
      </c>
    </row>
    <row r="147" spans="3:10">
      <c r="C147" s="4"/>
      <c r="G147" s="5"/>
      <c r="J147" s="6">
        <f>IF($B147="","",Settings!$C$7-$C147)</f>
        <v/>
      </c>
    </row>
    <row r="148" spans="3:10">
      <c r="C148" s="4"/>
      <c r="G148" s="5"/>
      <c r="J148" s="6">
        <f>IF($B148="","",Settings!$C$7-$C148)</f>
        <v/>
      </c>
    </row>
    <row r="149" spans="3:10">
      <c r="C149" s="4"/>
      <c r="G149" s="5"/>
      <c r="J149" s="6">
        <f>IF($B149="","",Settings!$C$7-$C149)</f>
        <v/>
      </c>
    </row>
    <row r="150" spans="3:10">
      <c r="C150" s="4"/>
      <c r="G150" s="5"/>
      <c r="J150" s="6">
        <f>IF($B150="","",Settings!$C$7-$C150)</f>
        <v/>
      </c>
    </row>
    <row r="151" spans="3:10">
      <c r="C151" s="4"/>
      <c r="G151" s="5"/>
      <c r="J151" s="6">
        <f>IF($B151="","",Settings!$C$7-$C151)</f>
        <v/>
      </c>
    </row>
    <row r="152" spans="3:10">
      <c r="C152" s="4"/>
      <c r="G152" s="5"/>
      <c r="J152" s="6">
        <f>IF($B152="","",Settings!$C$7-$C152)</f>
        <v/>
      </c>
    </row>
    <row r="153" spans="3:10">
      <c r="C153" s="4"/>
      <c r="G153" s="5"/>
      <c r="J153" s="6">
        <f>IF($B153="","",Settings!$C$7-$C153)</f>
        <v/>
      </c>
    </row>
    <row r="154" spans="3:10">
      <c r="C154" s="4"/>
      <c r="G154" s="5"/>
      <c r="J154" s="6">
        <f>IF($B154="","",Settings!$C$7-$C154)</f>
        <v/>
      </c>
    </row>
    <row r="155" spans="3:10">
      <c r="C155" s="4"/>
      <c r="G155" s="5"/>
      <c r="J155" s="6">
        <f>IF($B155="","",Settings!$C$7-$C155)</f>
        <v/>
      </c>
    </row>
    <row r="156" spans="3:10">
      <c r="C156" s="4"/>
      <c r="G156" s="5"/>
      <c r="J156" s="6">
        <f>IF($B156="","",Settings!$C$7-$C156)</f>
        <v/>
      </c>
    </row>
    <row r="157" spans="3:10">
      <c r="C157" s="4"/>
      <c r="G157" s="5"/>
      <c r="J157" s="6">
        <f>IF($B157="","",Settings!$C$7-$C157)</f>
        <v/>
      </c>
    </row>
    <row r="158" spans="3:10">
      <c r="C158" s="4"/>
      <c r="G158" s="5"/>
      <c r="J158" s="6">
        <f>IF($B158="","",Settings!$C$7-$C158)</f>
        <v/>
      </c>
    </row>
    <row r="159" spans="3:10">
      <c r="C159" s="4"/>
      <c r="G159" s="5"/>
      <c r="J159" s="6">
        <f>IF($B159="","",Settings!$C$7-$C159)</f>
        <v/>
      </c>
    </row>
    <row r="160" spans="3:10">
      <c r="C160" s="4"/>
      <c r="G160" s="5"/>
      <c r="J160" s="6">
        <f>IF($B160="","",Settings!$C$7-$C160)</f>
        <v/>
      </c>
    </row>
    <row r="161" spans="3:10">
      <c r="C161" s="4"/>
      <c r="G161" s="5"/>
      <c r="J161" s="6">
        <f>IF($B161="","",Settings!$C$7-$C161)</f>
        <v/>
      </c>
    </row>
    <row r="162" spans="3:10">
      <c r="C162" s="4"/>
      <c r="G162" s="5"/>
      <c r="J162" s="6">
        <f>IF($B162="","",Settings!$C$7-$C162)</f>
        <v/>
      </c>
    </row>
    <row r="163" spans="3:10">
      <c r="C163" s="4"/>
      <c r="G163" s="5"/>
      <c r="J163" s="6">
        <f>IF($B163="","",Settings!$C$7-$C163)</f>
        <v/>
      </c>
    </row>
    <row r="164" spans="3:10">
      <c r="C164" s="4"/>
      <c r="G164" s="5"/>
      <c r="J164" s="6">
        <f>IF($B164="","",Settings!$C$7-$C164)</f>
        <v/>
      </c>
    </row>
    <row r="165" spans="3:10">
      <c r="C165" s="4"/>
      <c r="G165" s="5"/>
      <c r="J165" s="6">
        <f>IF($B165="","",Settings!$C$7-$C165)</f>
        <v/>
      </c>
    </row>
    <row r="166" spans="3:10">
      <c r="C166" s="4"/>
      <c r="G166" s="5"/>
      <c r="J166" s="6">
        <f>IF($B166="","",Settings!$C$7-$C166)</f>
        <v/>
      </c>
    </row>
    <row r="167" spans="3:10">
      <c r="C167" s="4"/>
      <c r="G167" s="5"/>
      <c r="J167" s="6">
        <f>IF($B167="","",Settings!$C$7-$C167)</f>
        <v/>
      </c>
    </row>
    <row r="168" spans="3:10">
      <c r="C168" s="4"/>
      <c r="G168" s="5"/>
      <c r="J168" s="6">
        <f>IF($B168="","",Settings!$C$7-$C168)</f>
        <v/>
      </c>
    </row>
    <row r="169" spans="3:10">
      <c r="C169" s="4"/>
      <c r="G169" s="5"/>
      <c r="J169" s="6">
        <f>IF($B169="","",Settings!$C$7-$C169)</f>
        <v/>
      </c>
    </row>
    <row r="170" spans="3:10">
      <c r="C170" s="4"/>
      <c r="G170" s="5"/>
      <c r="J170" s="6">
        <f>IF($B170="","",Settings!$C$7-$C170)</f>
        <v/>
      </c>
    </row>
    <row r="171" spans="3:10">
      <c r="C171" s="4"/>
      <c r="G171" s="5"/>
      <c r="J171" s="6">
        <f>IF($B171="","",Settings!$C$7-$C171)</f>
        <v/>
      </c>
    </row>
    <row r="172" spans="3:10">
      <c r="C172" s="4"/>
      <c r="G172" s="5"/>
      <c r="J172" s="6">
        <f>IF($B172="","",Settings!$C$7-$C172)</f>
        <v/>
      </c>
    </row>
    <row r="173" spans="3:10">
      <c r="C173" s="4"/>
      <c r="G173" s="5"/>
      <c r="J173" s="6">
        <f>IF($B173="","",Settings!$C$7-$C173)</f>
        <v/>
      </c>
    </row>
    <row r="174" spans="3:10">
      <c r="C174" s="4"/>
      <c r="G174" s="5"/>
      <c r="J174" s="6">
        <f>IF($B174="","",Settings!$C$7-$C174)</f>
        <v/>
      </c>
    </row>
    <row r="175" spans="3:10">
      <c r="C175" s="4"/>
      <c r="G175" s="5"/>
      <c r="J175" s="6">
        <f>IF($B175="","",Settings!$C$7-$C175)</f>
        <v/>
      </c>
    </row>
    <row r="176" spans="3:10">
      <c r="C176" s="4"/>
      <c r="G176" s="5"/>
      <c r="J176" s="6">
        <f>IF($B176="","",Settings!$C$7-$C176)</f>
        <v/>
      </c>
    </row>
    <row r="177" spans="3:10">
      <c r="C177" s="4"/>
      <c r="G177" s="5"/>
      <c r="J177" s="6">
        <f>IF($B177="","",Settings!$C$7-$C177)</f>
        <v/>
      </c>
    </row>
    <row r="178" spans="3:10">
      <c r="C178" s="4"/>
      <c r="G178" s="5"/>
      <c r="J178" s="6">
        <f>IF($B178="","",Settings!$C$7-$C178)</f>
        <v/>
      </c>
    </row>
    <row r="179" spans="3:10">
      <c r="C179" s="4"/>
      <c r="G179" s="5"/>
      <c r="J179" s="6">
        <f>IF($B179="","",Settings!$C$7-$C179)</f>
        <v/>
      </c>
    </row>
    <row r="180" spans="3:10">
      <c r="C180" s="4"/>
      <c r="G180" s="5"/>
      <c r="J180" s="6">
        <f>IF($B180="","",Settings!$C$7-$C180)</f>
        <v/>
      </c>
    </row>
    <row r="181" spans="3:10">
      <c r="C181" s="4"/>
      <c r="G181" s="5"/>
      <c r="J181" s="6">
        <f>IF($B181="","",Settings!$C$7-$C181)</f>
        <v/>
      </c>
    </row>
    <row r="182" spans="3:10">
      <c r="C182" s="4"/>
      <c r="G182" s="5"/>
      <c r="J182" s="6">
        <f>IF($B182="","",Settings!$C$7-$C182)</f>
        <v/>
      </c>
    </row>
    <row r="183" spans="3:10">
      <c r="C183" s="4"/>
      <c r="G183" s="5"/>
      <c r="J183" s="6">
        <f>IF($B183="","",Settings!$C$7-$C183)</f>
        <v/>
      </c>
    </row>
    <row r="184" spans="3:10">
      <c r="C184" s="4"/>
      <c r="G184" s="5"/>
      <c r="J184" s="6">
        <f>IF($B184="","",Settings!$C$7-$C184)</f>
        <v/>
      </c>
    </row>
    <row r="185" spans="3:10">
      <c r="C185" s="4"/>
      <c r="G185" s="5"/>
      <c r="J185" s="6">
        <f>IF($B185="","",Settings!$C$7-$C185)</f>
        <v/>
      </c>
    </row>
    <row r="186" spans="3:10">
      <c r="C186" s="4"/>
      <c r="G186" s="5"/>
      <c r="J186" s="6">
        <f>IF($B186="","",Settings!$C$7-$C186)</f>
        <v/>
      </c>
    </row>
    <row r="187" spans="3:10">
      <c r="C187" s="4"/>
      <c r="G187" s="5"/>
      <c r="J187" s="6">
        <f>IF($B187="","",Settings!$C$7-$C187)</f>
        <v/>
      </c>
    </row>
    <row r="188" spans="3:10">
      <c r="C188" s="4"/>
      <c r="G188" s="5"/>
      <c r="J188" s="6">
        <f>IF($B188="","",Settings!$C$7-$C188)</f>
        <v/>
      </c>
    </row>
    <row r="189" spans="3:10">
      <c r="C189" s="4"/>
      <c r="G189" s="5"/>
      <c r="J189" s="6">
        <f>IF($B189="","",Settings!$C$7-$C189)</f>
        <v/>
      </c>
    </row>
    <row r="190" spans="3:10">
      <c r="C190" s="4"/>
      <c r="G190" s="5"/>
      <c r="J190" s="6">
        <f>IF($B190="","",Settings!$C$7-$C190)</f>
        <v/>
      </c>
    </row>
    <row r="191" spans="3:10">
      <c r="C191" s="4"/>
      <c r="G191" s="5"/>
      <c r="J191" s="6">
        <f>IF($B191="","",Settings!$C$7-$C191)</f>
        <v/>
      </c>
    </row>
    <row r="192" spans="3:10">
      <c r="C192" s="4"/>
      <c r="G192" s="5"/>
      <c r="J192" s="6">
        <f>IF($B192="","",Settings!$C$7-$C192)</f>
        <v/>
      </c>
    </row>
    <row r="193" spans="3:10">
      <c r="C193" s="4"/>
      <c r="G193" s="5"/>
      <c r="J193" s="6">
        <f>IF($B193="","",Settings!$C$7-$C193)</f>
        <v/>
      </c>
    </row>
    <row r="194" spans="3:10">
      <c r="C194" s="4"/>
      <c r="G194" s="5"/>
      <c r="J194" s="6">
        <f>IF($B194="","",Settings!$C$7-$C194)</f>
        <v/>
      </c>
    </row>
    <row r="195" spans="3:10">
      <c r="C195" s="4"/>
      <c r="G195" s="5"/>
      <c r="J195" s="6">
        <f>IF($B195="","",Settings!$C$7-$C195)</f>
        <v/>
      </c>
    </row>
    <row r="196" spans="3:10">
      <c r="C196" s="4"/>
      <c r="G196" s="5"/>
      <c r="J196" s="6">
        <f>IF($B196="","",Settings!$C$7-$C196)</f>
        <v/>
      </c>
    </row>
    <row r="197" spans="3:10">
      <c r="C197" s="4"/>
      <c r="G197" s="5"/>
      <c r="J197" s="6">
        <f>IF($B197="","",Settings!$C$7-$C197)</f>
        <v/>
      </c>
    </row>
    <row r="198" spans="3:10">
      <c r="C198" s="4"/>
      <c r="G198" s="5"/>
      <c r="J198" s="6">
        <f>IF($B198="","",Settings!$C$7-$C198)</f>
        <v/>
      </c>
    </row>
    <row r="199" spans="3:10">
      <c r="C199" s="4"/>
      <c r="G199" s="5"/>
      <c r="J199" s="6">
        <f>IF($B199="","",Settings!$C$7-$C199)</f>
        <v/>
      </c>
    </row>
    <row r="200" spans="3:10">
      <c r="C200" s="4"/>
      <c r="G200" s="5"/>
      <c r="J200" s="6">
        <f>IF($B200="","",Settings!$C$7-$C200)</f>
        <v/>
      </c>
    </row>
    <row r="201" spans="3:10">
      <c r="C201" s="4"/>
      <c r="G201" s="5"/>
      <c r="J201" s="6">
        <f>IF($B201="","",Settings!$C$7-$C201)</f>
        <v/>
      </c>
    </row>
    <row r="202" spans="3:10">
      <c r="C202" s="4"/>
      <c r="G202" s="5"/>
      <c r="J202" s="6">
        <f>IF($B202="","",Settings!$C$7-$C202)</f>
        <v/>
      </c>
    </row>
    <row r="203" spans="3:10">
      <c r="C203" s="4"/>
      <c r="G203" s="5"/>
      <c r="J203" s="6">
        <f>IF($B203="","",Settings!$C$7-$C203)</f>
        <v/>
      </c>
    </row>
    <row r="204" spans="3:10">
      <c r="C204" s="4"/>
      <c r="G204" s="5"/>
      <c r="J204" s="6">
        <f>IF($B204="","",Settings!$C$7-$C204)</f>
        <v/>
      </c>
    </row>
  </sheetData>
  <autoFilter ref="B4:J205"/>
  <mergeCells count="1">
    <mergeCell ref="B2:J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B2:N204"/>
  <sheetViews>
    <sheetView workbookViewId="0">
      <pane ySplit="4" topLeftCell="A5" activePane="bottomLeft" state="frozen"/>
      <selection pane="bottomLeft"/>
    </sheetView>
  </sheetViews>
  <sheetFormatPr defaultRowHeight="15"/>
  <cols>
    <col min="2" max="2" width="12.7109375" customWidth="1"/>
    <col min="3" max="3" width="13.7109375" customWidth="1"/>
    <col min="4" max="4" width="12.7109375" customWidth="1"/>
    <col min="5" max="5" width="24.7109375" customWidth="1"/>
    <col min="6" max="6" width="20.7109375" customWidth="1"/>
    <col min="7" max="8" width="8.7109375" customWidth="1"/>
    <col min="9" max="9" width="14.7109375" customWidth="1"/>
    <col min="10" max="10" width="12.7109375" customWidth="1"/>
    <col min="11" max="12" width="13.7109375" customWidth="1"/>
    <col min="13" max="13" width="11.7109375" customWidth="1"/>
    <col min="14" max="14" width="13.7109375" customWidth="1"/>
  </cols>
  <sheetData>
    <row r="2" spans="2:14">
      <c r="B2" s="1" t="s">
        <v>93</v>
      </c>
      <c r="C2" s="1"/>
      <c r="D2" s="1"/>
      <c r="E2" s="1"/>
      <c r="F2" s="1"/>
      <c r="G2" s="1"/>
      <c r="H2" s="1"/>
      <c r="I2" s="1"/>
      <c r="J2" s="1"/>
      <c r="K2" s="1"/>
      <c r="L2" s="1"/>
      <c r="M2" s="1"/>
      <c r="N2" s="1"/>
    </row>
    <row r="4" spans="2:14" ht="28" customHeight="1">
      <c r="B4" s="2" t="s">
        <v>57</v>
      </c>
      <c r="C4" s="2" t="s">
        <v>58</v>
      </c>
      <c r="D4" s="2" t="s">
        <v>94</v>
      </c>
      <c r="E4" s="2" t="s">
        <v>59</v>
      </c>
      <c r="F4" s="2" t="s">
        <v>76</v>
      </c>
      <c r="G4" s="2" t="s">
        <v>61</v>
      </c>
      <c r="H4" s="2" t="s">
        <v>62</v>
      </c>
      <c r="I4" s="2" t="s">
        <v>95</v>
      </c>
      <c r="J4" s="2" t="s">
        <v>63</v>
      </c>
      <c r="K4" s="2" t="s">
        <v>64</v>
      </c>
      <c r="L4" s="2" t="s">
        <v>96</v>
      </c>
      <c r="M4" s="2" t="s">
        <v>97</v>
      </c>
      <c r="N4" s="2" t="s">
        <v>98</v>
      </c>
    </row>
    <row r="5" spans="2:14">
      <c r="C5" s="4"/>
      <c r="D5" s="6">
        <f>IF($B5="","",$C5+30)</f>
        <v/>
      </c>
      <c r="H5" s="5"/>
      <c r="I5" s="7">
        <f>IF($B5="","",ROUND($G5*$H5,2))</f>
        <v/>
      </c>
      <c r="J5" s="4"/>
      <c r="K5" s="5"/>
      <c r="L5" s="7">
        <f>IF($B5="","",$I5-$K5)</f>
        <v/>
      </c>
      <c r="M5" s="6">
        <f>IF($B5="","",IF($L5&lt;=0,"Paid",IF($D5&lt;Settings!$C$7,"Overdue","Open")))</f>
        <v/>
      </c>
    </row>
    <row r="6" spans="2:14">
      <c r="C6" s="4"/>
      <c r="D6" s="6">
        <f>IF($B6="","",$C6+30)</f>
        <v/>
      </c>
      <c r="H6" s="5"/>
      <c r="I6" s="7">
        <f>IF($B6="","",ROUND($G6*$H6,2))</f>
        <v/>
      </c>
      <c r="J6" s="4"/>
      <c r="K6" s="5"/>
      <c r="L6" s="7">
        <f>IF($B6="","",$I6-$K6)</f>
        <v/>
      </c>
      <c r="M6" s="6">
        <f>IF($B6="","",IF($L6&lt;=0,"Paid",IF($D6&lt;Settings!$C$7,"Overdue","Open")))</f>
        <v/>
      </c>
    </row>
    <row r="7" spans="2:14">
      <c r="C7" s="4"/>
      <c r="D7" s="6">
        <f>IF($B7="","",$C7+30)</f>
        <v/>
      </c>
      <c r="H7" s="5"/>
      <c r="I7" s="7">
        <f>IF($B7="","",ROUND($G7*$H7,2))</f>
        <v/>
      </c>
      <c r="J7" s="4"/>
      <c r="K7" s="5"/>
      <c r="L7" s="7">
        <f>IF($B7="","",$I7-$K7)</f>
        <v/>
      </c>
      <c r="M7" s="6">
        <f>IF($B7="","",IF($L7&lt;=0,"Paid",IF($D7&lt;Settings!$C$7,"Overdue","Open")))</f>
        <v/>
      </c>
    </row>
    <row r="8" spans="2:14">
      <c r="C8" s="4"/>
      <c r="D8" s="6">
        <f>IF($B8="","",$C8+30)</f>
        <v/>
      </c>
      <c r="H8" s="5"/>
      <c r="I8" s="7">
        <f>IF($B8="","",ROUND($G8*$H8,2))</f>
        <v/>
      </c>
      <c r="J8" s="4"/>
      <c r="K8" s="5"/>
      <c r="L8" s="7">
        <f>IF($B8="","",$I8-$K8)</f>
        <v/>
      </c>
      <c r="M8" s="6">
        <f>IF($B8="","",IF($L8&lt;=0,"Paid",IF($D8&lt;Settings!$C$7,"Overdue","Open")))</f>
        <v/>
      </c>
    </row>
    <row r="9" spans="2:14">
      <c r="C9" s="4"/>
      <c r="D9" s="6">
        <f>IF($B9="","",$C9+30)</f>
        <v/>
      </c>
      <c r="H9" s="5"/>
      <c r="I9" s="7">
        <f>IF($B9="","",ROUND($G9*$H9,2))</f>
        <v/>
      </c>
      <c r="J9" s="4"/>
      <c r="K9" s="5"/>
      <c r="L9" s="7">
        <f>IF($B9="","",$I9-$K9)</f>
        <v/>
      </c>
      <c r="M9" s="6">
        <f>IF($B9="","",IF($L9&lt;=0,"Paid",IF($D9&lt;Settings!$C$7,"Overdue","Open")))</f>
        <v/>
      </c>
    </row>
    <row r="10" spans="2:14">
      <c r="C10" s="4"/>
      <c r="D10" s="6">
        <f>IF($B10="","",$C10+30)</f>
        <v/>
      </c>
      <c r="H10" s="5"/>
      <c r="I10" s="7">
        <f>IF($B10="","",ROUND($G10*$H10,2))</f>
        <v/>
      </c>
      <c r="J10" s="4"/>
      <c r="K10" s="5"/>
      <c r="L10" s="7">
        <f>IF($B10="","",$I10-$K10)</f>
        <v/>
      </c>
      <c r="M10" s="6">
        <f>IF($B10="","",IF($L10&lt;=0,"Paid",IF($D10&lt;Settings!$C$7,"Overdue","Open")))</f>
        <v/>
      </c>
    </row>
    <row r="11" spans="2:14">
      <c r="C11" s="4"/>
      <c r="D11" s="6">
        <f>IF($B11="","",$C11+30)</f>
        <v/>
      </c>
      <c r="H11" s="5"/>
      <c r="I11" s="7">
        <f>IF($B11="","",ROUND($G11*$H11,2))</f>
        <v/>
      </c>
      <c r="J11" s="4"/>
      <c r="K11" s="5"/>
      <c r="L11" s="7">
        <f>IF($B11="","",$I11-$K11)</f>
        <v/>
      </c>
      <c r="M11" s="6">
        <f>IF($B11="","",IF($L11&lt;=0,"Paid",IF($D11&lt;Settings!$C$7,"Overdue","Open")))</f>
        <v/>
      </c>
    </row>
    <row r="12" spans="2:14">
      <c r="C12" s="4"/>
      <c r="D12" s="6">
        <f>IF($B12="","",$C12+30)</f>
        <v/>
      </c>
      <c r="H12" s="5"/>
      <c r="I12" s="7">
        <f>IF($B12="","",ROUND($G12*$H12,2))</f>
        <v/>
      </c>
      <c r="J12" s="4"/>
      <c r="K12" s="5"/>
      <c r="L12" s="7">
        <f>IF($B12="","",$I12-$K12)</f>
        <v/>
      </c>
      <c r="M12" s="6">
        <f>IF($B12="","",IF($L12&lt;=0,"Paid",IF($D12&lt;Settings!$C$7,"Overdue","Open")))</f>
        <v/>
      </c>
    </row>
    <row r="13" spans="2:14">
      <c r="C13" s="4"/>
      <c r="D13" s="6">
        <f>IF($B13="","",$C13+30)</f>
        <v/>
      </c>
      <c r="H13" s="5"/>
      <c r="I13" s="7">
        <f>IF($B13="","",ROUND($G13*$H13,2))</f>
        <v/>
      </c>
      <c r="J13" s="4"/>
      <c r="K13" s="5"/>
      <c r="L13" s="7">
        <f>IF($B13="","",$I13-$K13)</f>
        <v/>
      </c>
      <c r="M13" s="6">
        <f>IF($B13="","",IF($L13&lt;=0,"Paid",IF($D13&lt;Settings!$C$7,"Overdue","Open")))</f>
        <v/>
      </c>
    </row>
    <row r="14" spans="2:14">
      <c r="C14" s="4"/>
      <c r="D14" s="6">
        <f>IF($B14="","",$C14+30)</f>
        <v/>
      </c>
      <c r="H14" s="5"/>
      <c r="I14" s="7">
        <f>IF($B14="","",ROUND($G14*$H14,2))</f>
        <v/>
      </c>
      <c r="J14" s="4"/>
      <c r="K14" s="5"/>
      <c r="L14" s="7">
        <f>IF($B14="","",$I14-$K14)</f>
        <v/>
      </c>
      <c r="M14" s="6">
        <f>IF($B14="","",IF($L14&lt;=0,"Paid",IF($D14&lt;Settings!$C$7,"Overdue","Open")))</f>
        <v/>
      </c>
    </row>
    <row r="15" spans="2:14">
      <c r="C15" s="4"/>
      <c r="D15" s="6">
        <f>IF($B15="","",$C15+30)</f>
        <v/>
      </c>
      <c r="H15" s="5"/>
      <c r="I15" s="7">
        <f>IF($B15="","",ROUND($G15*$H15,2))</f>
        <v/>
      </c>
      <c r="J15" s="4"/>
      <c r="K15" s="5"/>
      <c r="L15" s="7">
        <f>IF($B15="","",$I15-$K15)</f>
        <v/>
      </c>
      <c r="M15" s="6">
        <f>IF($B15="","",IF($L15&lt;=0,"Paid",IF($D15&lt;Settings!$C$7,"Overdue","Open")))</f>
        <v/>
      </c>
    </row>
    <row r="16" spans="2:14">
      <c r="C16" s="4"/>
      <c r="D16" s="6">
        <f>IF($B16="","",$C16+30)</f>
        <v/>
      </c>
      <c r="H16" s="5"/>
      <c r="I16" s="7">
        <f>IF($B16="","",ROUND($G16*$H16,2))</f>
        <v/>
      </c>
      <c r="J16" s="4"/>
      <c r="K16" s="5"/>
      <c r="L16" s="7">
        <f>IF($B16="","",$I16-$K16)</f>
        <v/>
      </c>
      <c r="M16" s="6">
        <f>IF($B16="","",IF($L16&lt;=0,"Paid",IF($D16&lt;Settings!$C$7,"Overdue","Open")))</f>
        <v/>
      </c>
    </row>
    <row r="17" spans="3:13">
      <c r="C17" s="4"/>
      <c r="D17" s="6">
        <f>IF($B17="","",$C17+30)</f>
        <v/>
      </c>
      <c r="H17" s="5"/>
      <c r="I17" s="7">
        <f>IF($B17="","",ROUND($G17*$H17,2))</f>
        <v/>
      </c>
      <c r="J17" s="4"/>
      <c r="K17" s="5"/>
      <c r="L17" s="7">
        <f>IF($B17="","",$I17-$K17)</f>
        <v/>
      </c>
      <c r="M17" s="6">
        <f>IF($B17="","",IF($L17&lt;=0,"Paid",IF($D17&lt;Settings!$C$7,"Overdue","Open")))</f>
        <v/>
      </c>
    </row>
    <row r="18" spans="3:13">
      <c r="C18" s="4"/>
      <c r="D18" s="6">
        <f>IF($B18="","",$C18+30)</f>
        <v/>
      </c>
      <c r="H18" s="5"/>
      <c r="I18" s="7">
        <f>IF($B18="","",ROUND($G18*$H18,2))</f>
        <v/>
      </c>
      <c r="J18" s="4"/>
      <c r="K18" s="5"/>
      <c r="L18" s="7">
        <f>IF($B18="","",$I18-$K18)</f>
        <v/>
      </c>
      <c r="M18" s="6">
        <f>IF($B18="","",IF($L18&lt;=0,"Paid",IF($D18&lt;Settings!$C$7,"Overdue","Open")))</f>
        <v/>
      </c>
    </row>
    <row r="19" spans="3:13">
      <c r="C19" s="4"/>
      <c r="D19" s="6">
        <f>IF($B19="","",$C19+30)</f>
        <v/>
      </c>
      <c r="H19" s="5"/>
      <c r="I19" s="7">
        <f>IF($B19="","",ROUND($G19*$H19,2))</f>
        <v/>
      </c>
      <c r="J19" s="4"/>
      <c r="K19" s="5"/>
      <c r="L19" s="7">
        <f>IF($B19="","",$I19-$K19)</f>
        <v/>
      </c>
      <c r="M19" s="6">
        <f>IF($B19="","",IF($L19&lt;=0,"Paid",IF($D19&lt;Settings!$C$7,"Overdue","Open")))</f>
        <v/>
      </c>
    </row>
    <row r="20" spans="3:13">
      <c r="C20" s="4"/>
      <c r="D20" s="6">
        <f>IF($B20="","",$C20+30)</f>
        <v/>
      </c>
      <c r="H20" s="5"/>
      <c r="I20" s="7">
        <f>IF($B20="","",ROUND($G20*$H20,2))</f>
        <v/>
      </c>
      <c r="J20" s="4"/>
      <c r="K20" s="5"/>
      <c r="L20" s="7">
        <f>IF($B20="","",$I20-$K20)</f>
        <v/>
      </c>
      <c r="M20" s="6">
        <f>IF($B20="","",IF($L20&lt;=0,"Paid",IF($D20&lt;Settings!$C$7,"Overdue","Open")))</f>
        <v/>
      </c>
    </row>
    <row r="21" spans="3:13">
      <c r="C21" s="4"/>
      <c r="D21" s="6">
        <f>IF($B21="","",$C21+30)</f>
        <v/>
      </c>
      <c r="H21" s="5"/>
      <c r="I21" s="7">
        <f>IF($B21="","",ROUND($G21*$H21,2))</f>
        <v/>
      </c>
      <c r="J21" s="4"/>
      <c r="K21" s="5"/>
      <c r="L21" s="7">
        <f>IF($B21="","",$I21-$K21)</f>
        <v/>
      </c>
      <c r="M21" s="6">
        <f>IF($B21="","",IF($L21&lt;=0,"Paid",IF($D21&lt;Settings!$C$7,"Overdue","Open")))</f>
        <v/>
      </c>
    </row>
    <row r="22" spans="3:13">
      <c r="C22" s="4"/>
      <c r="D22" s="6">
        <f>IF($B22="","",$C22+30)</f>
        <v/>
      </c>
      <c r="H22" s="5"/>
      <c r="I22" s="7">
        <f>IF($B22="","",ROUND($G22*$H22,2))</f>
        <v/>
      </c>
      <c r="J22" s="4"/>
      <c r="K22" s="5"/>
      <c r="L22" s="7">
        <f>IF($B22="","",$I22-$K22)</f>
        <v/>
      </c>
      <c r="M22" s="6">
        <f>IF($B22="","",IF($L22&lt;=0,"Paid",IF($D22&lt;Settings!$C$7,"Overdue","Open")))</f>
        <v/>
      </c>
    </row>
    <row r="23" spans="3:13">
      <c r="C23" s="4"/>
      <c r="D23" s="6">
        <f>IF($B23="","",$C23+30)</f>
        <v/>
      </c>
      <c r="H23" s="5"/>
      <c r="I23" s="7">
        <f>IF($B23="","",ROUND($G23*$H23,2))</f>
        <v/>
      </c>
      <c r="J23" s="4"/>
      <c r="K23" s="5"/>
      <c r="L23" s="7">
        <f>IF($B23="","",$I23-$K23)</f>
        <v/>
      </c>
      <c r="M23" s="6">
        <f>IF($B23="","",IF($L23&lt;=0,"Paid",IF($D23&lt;Settings!$C$7,"Overdue","Open")))</f>
        <v/>
      </c>
    </row>
    <row r="24" spans="3:13">
      <c r="C24" s="4"/>
      <c r="D24" s="6">
        <f>IF($B24="","",$C24+30)</f>
        <v/>
      </c>
      <c r="H24" s="5"/>
      <c r="I24" s="7">
        <f>IF($B24="","",ROUND($G24*$H24,2))</f>
        <v/>
      </c>
      <c r="J24" s="4"/>
      <c r="K24" s="5"/>
      <c r="L24" s="7">
        <f>IF($B24="","",$I24-$K24)</f>
        <v/>
      </c>
      <c r="M24" s="6">
        <f>IF($B24="","",IF($L24&lt;=0,"Paid",IF($D24&lt;Settings!$C$7,"Overdue","Open")))</f>
        <v/>
      </c>
    </row>
    <row r="25" spans="3:13">
      <c r="C25" s="4"/>
      <c r="D25" s="6">
        <f>IF($B25="","",$C25+30)</f>
        <v/>
      </c>
      <c r="H25" s="5"/>
      <c r="I25" s="7">
        <f>IF($B25="","",ROUND($G25*$H25,2))</f>
        <v/>
      </c>
      <c r="J25" s="4"/>
      <c r="K25" s="5"/>
      <c r="L25" s="7">
        <f>IF($B25="","",$I25-$K25)</f>
        <v/>
      </c>
      <c r="M25" s="6">
        <f>IF($B25="","",IF($L25&lt;=0,"Paid",IF($D25&lt;Settings!$C$7,"Overdue","Open")))</f>
        <v/>
      </c>
    </row>
    <row r="26" spans="3:13">
      <c r="C26" s="4"/>
      <c r="D26" s="6">
        <f>IF($B26="","",$C26+30)</f>
        <v/>
      </c>
      <c r="H26" s="5"/>
      <c r="I26" s="7">
        <f>IF($B26="","",ROUND($G26*$H26,2))</f>
        <v/>
      </c>
      <c r="J26" s="4"/>
      <c r="K26" s="5"/>
      <c r="L26" s="7">
        <f>IF($B26="","",$I26-$K26)</f>
        <v/>
      </c>
      <c r="M26" s="6">
        <f>IF($B26="","",IF($L26&lt;=0,"Paid",IF($D26&lt;Settings!$C$7,"Overdue","Open")))</f>
        <v/>
      </c>
    </row>
    <row r="27" spans="3:13">
      <c r="C27" s="4"/>
      <c r="D27" s="6">
        <f>IF($B27="","",$C27+30)</f>
        <v/>
      </c>
      <c r="H27" s="5"/>
      <c r="I27" s="7">
        <f>IF($B27="","",ROUND($G27*$H27,2))</f>
        <v/>
      </c>
      <c r="J27" s="4"/>
      <c r="K27" s="5"/>
      <c r="L27" s="7">
        <f>IF($B27="","",$I27-$K27)</f>
        <v/>
      </c>
      <c r="M27" s="6">
        <f>IF($B27="","",IF($L27&lt;=0,"Paid",IF($D27&lt;Settings!$C$7,"Overdue","Open")))</f>
        <v/>
      </c>
    </row>
    <row r="28" spans="3:13">
      <c r="C28" s="4"/>
      <c r="D28" s="6">
        <f>IF($B28="","",$C28+30)</f>
        <v/>
      </c>
      <c r="H28" s="5"/>
      <c r="I28" s="7">
        <f>IF($B28="","",ROUND($G28*$H28,2))</f>
        <v/>
      </c>
      <c r="J28" s="4"/>
      <c r="K28" s="5"/>
      <c r="L28" s="7">
        <f>IF($B28="","",$I28-$K28)</f>
        <v/>
      </c>
      <c r="M28" s="6">
        <f>IF($B28="","",IF($L28&lt;=0,"Paid",IF($D28&lt;Settings!$C$7,"Overdue","Open")))</f>
        <v/>
      </c>
    </row>
    <row r="29" spans="3:13">
      <c r="C29" s="4"/>
      <c r="D29" s="6">
        <f>IF($B29="","",$C29+30)</f>
        <v/>
      </c>
      <c r="H29" s="5"/>
      <c r="I29" s="7">
        <f>IF($B29="","",ROUND($G29*$H29,2))</f>
        <v/>
      </c>
      <c r="J29" s="4"/>
      <c r="K29" s="5"/>
      <c r="L29" s="7">
        <f>IF($B29="","",$I29-$K29)</f>
        <v/>
      </c>
      <c r="M29" s="6">
        <f>IF($B29="","",IF($L29&lt;=0,"Paid",IF($D29&lt;Settings!$C$7,"Overdue","Open")))</f>
        <v/>
      </c>
    </row>
    <row r="30" spans="3:13">
      <c r="C30" s="4"/>
      <c r="D30" s="6">
        <f>IF($B30="","",$C30+30)</f>
        <v/>
      </c>
      <c r="H30" s="5"/>
      <c r="I30" s="7">
        <f>IF($B30="","",ROUND($G30*$H30,2))</f>
        <v/>
      </c>
      <c r="J30" s="4"/>
      <c r="K30" s="5"/>
      <c r="L30" s="7">
        <f>IF($B30="","",$I30-$K30)</f>
        <v/>
      </c>
      <c r="M30" s="6">
        <f>IF($B30="","",IF($L30&lt;=0,"Paid",IF($D30&lt;Settings!$C$7,"Overdue","Open")))</f>
        <v/>
      </c>
    </row>
    <row r="31" spans="3:13">
      <c r="C31" s="4"/>
      <c r="D31" s="6">
        <f>IF($B31="","",$C31+30)</f>
        <v/>
      </c>
      <c r="H31" s="5"/>
      <c r="I31" s="7">
        <f>IF($B31="","",ROUND($G31*$H31,2))</f>
        <v/>
      </c>
      <c r="J31" s="4"/>
      <c r="K31" s="5"/>
      <c r="L31" s="7">
        <f>IF($B31="","",$I31-$K31)</f>
        <v/>
      </c>
      <c r="M31" s="6">
        <f>IF($B31="","",IF($L31&lt;=0,"Paid",IF($D31&lt;Settings!$C$7,"Overdue","Open")))</f>
        <v/>
      </c>
    </row>
    <row r="32" spans="3:13">
      <c r="C32" s="4"/>
      <c r="D32" s="6">
        <f>IF($B32="","",$C32+30)</f>
        <v/>
      </c>
      <c r="H32" s="5"/>
      <c r="I32" s="7">
        <f>IF($B32="","",ROUND($G32*$H32,2))</f>
        <v/>
      </c>
      <c r="J32" s="4"/>
      <c r="K32" s="5"/>
      <c r="L32" s="7">
        <f>IF($B32="","",$I32-$K32)</f>
        <v/>
      </c>
      <c r="M32" s="6">
        <f>IF($B32="","",IF($L32&lt;=0,"Paid",IF($D32&lt;Settings!$C$7,"Overdue","Open")))</f>
        <v/>
      </c>
    </row>
    <row r="33" spans="3:13">
      <c r="C33" s="4"/>
      <c r="D33" s="6">
        <f>IF($B33="","",$C33+30)</f>
        <v/>
      </c>
      <c r="H33" s="5"/>
      <c r="I33" s="7">
        <f>IF($B33="","",ROUND($G33*$H33,2))</f>
        <v/>
      </c>
      <c r="J33" s="4"/>
      <c r="K33" s="5"/>
      <c r="L33" s="7">
        <f>IF($B33="","",$I33-$K33)</f>
        <v/>
      </c>
      <c r="M33" s="6">
        <f>IF($B33="","",IF($L33&lt;=0,"Paid",IF($D33&lt;Settings!$C$7,"Overdue","Open")))</f>
        <v/>
      </c>
    </row>
    <row r="34" spans="3:13">
      <c r="C34" s="4"/>
      <c r="D34" s="6">
        <f>IF($B34="","",$C34+30)</f>
        <v/>
      </c>
      <c r="H34" s="5"/>
      <c r="I34" s="7">
        <f>IF($B34="","",ROUND($G34*$H34,2))</f>
        <v/>
      </c>
      <c r="J34" s="4"/>
      <c r="K34" s="5"/>
      <c r="L34" s="7">
        <f>IF($B34="","",$I34-$K34)</f>
        <v/>
      </c>
      <c r="M34" s="6">
        <f>IF($B34="","",IF($L34&lt;=0,"Paid",IF($D34&lt;Settings!$C$7,"Overdue","Open")))</f>
        <v/>
      </c>
    </row>
    <row r="35" spans="3:13">
      <c r="C35" s="4"/>
      <c r="D35" s="6">
        <f>IF($B35="","",$C35+30)</f>
        <v/>
      </c>
      <c r="H35" s="5"/>
      <c r="I35" s="7">
        <f>IF($B35="","",ROUND($G35*$H35,2))</f>
        <v/>
      </c>
      <c r="J35" s="4"/>
      <c r="K35" s="5"/>
      <c r="L35" s="7">
        <f>IF($B35="","",$I35-$K35)</f>
        <v/>
      </c>
      <c r="M35" s="6">
        <f>IF($B35="","",IF($L35&lt;=0,"Paid",IF($D35&lt;Settings!$C$7,"Overdue","Open")))</f>
        <v/>
      </c>
    </row>
    <row r="36" spans="3:13">
      <c r="C36" s="4"/>
      <c r="D36" s="6">
        <f>IF($B36="","",$C36+30)</f>
        <v/>
      </c>
      <c r="H36" s="5"/>
      <c r="I36" s="7">
        <f>IF($B36="","",ROUND($G36*$H36,2))</f>
        <v/>
      </c>
      <c r="J36" s="4"/>
      <c r="K36" s="5"/>
      <c r="L36" s="7">
        <f>IF($B36="","",$I36-$K36)</f>
        <v/>
      </c>
      <c r="M36" s="6">
        <f>IF($B36="","",IF($L36&lt;=0,"Paid",IF($D36&lt;Settings!$C$7,"Overdue","Open")))</f>
        <v/>
      </c>
    </row>
    <row r="37" spans="3:13">
      <c r="C37" s="4"/>
      <c r="D37" s="6">
        <f>IF($B37="","",$C37+30)</f>
        <v/>
      </c>
      <c r="H37" s="5"/>
      <c r="I37" s="7">
        <f>IF($B37="","",ROUND($G37*$H37,2))</f>
        <v/>
      </c>
      <c r="J37" s="4"/>
      <c r="K37" s="5"/>
      <c r="L37" s="7">
        <f>IF($B37="","",$I37-$K37)</f>
        <v/>
      </c>
      <c r="M37" s="6">
        <f>IF($B37="","",IF($L37&lt;=0,"Paid",IF($D37&lt;Settings!$C$7,"Overdue","Open")))</f>
        <v/>
      </c>
    </row>
    <row r="38" spans="3:13">
      <c r="C38" s="4"/>
      <c r="D38" s="6">
        <f>IF($B38="","",$C38+30)</f>
        <v/>
      </c>
      <c r="H38" s="5"/>
      <c r="I38" s="7">
        <f>IF($B38="","",ROUND($G38*$H38,2))</f>
        <v/>
      </c>
      <c r="J38" s="4"/>
      <c r="K38" s="5"/>
      <c r="L38" s="7">
        <f>IF($B38="","",$I38-$K38)</f>
        <v/>
      </c>
      <c r="M38" s="6">
        <f>IF($B38="","",IF($L38&lt;=0,"Paid",IF($D38&lt;Settings!$C$7,"Overdue","Open")))</f>
        <v/>
      </c>
    </row>
    <row r="39" spans="3:13">
      <c r="C39" s="4"/>
      <c r="D39" s="6">
        <f>IF($B39="","",$C39+30)</f>
        <v/>
      </c>
      <c r="H39" s="5"/>
      <c r="I39" s="7">
        <f>IF($B39="","",ROUND($G39*$H39,2))</f>
        <v/>
      </c>
      <c r="J39" s="4"/>
      <c r="K39" s="5"/>
      <c r="L39" s="7">
        <f>IF($B39="","",$I39-$K39)</f>
        <v/>
      </c>
      <c r="M39" s="6">
        <f>IF($B39="","",IF($L39&lt;=0,"Paid",IF($D39&lt;Settings!$C$7,"Overdue","Open")))</f>
        <v/>
      </c>
    </row>
    <row r="40" spans="3:13">
      <c r="C40" s="4"/>
      <c r="D40" s="6">
        <f>IF($B40="","",$C40+30)</f>
        <v/>
      </c>
      <c r="H40" s="5"/>
      <c r="I40" s="7">
        <f>IF($B40="","",ROUND($G40*$H40,2))</f>
        <v/>
      </c>
      <c r="J40" s="4"/>
      <c r="K40" s="5"/>
      <c r="L40" s="7">
        <f>IF($B40="","",$I40-$K40)</f>
        <v/>
      </c>
      <c r="M40" s="6">
        <f>IF($B40="","",IF($L40&lt;=0,"Paid",IF($D40&lt;Settings!$C$7,"Overdue","Open")))</f>
        <v/>
      </c>
    </row>
    <row r="41" spans="3:13">
      <c r="C41" s="4"/>
      <c r="D41" s="6">
        <f>IF($B41="","",$C41+30)</f>
        <v/>
      </c>
      <c r="H41" s="5"/>
      <c r="I41" s="7">
        <f>IF($B41="","",ROUND($G41*$H41,2))</f>
        <v/>
      </c>
      <c r="J41" s="4"/>
      <c r="K41" s="5"/>
      <c r="L41" s="7">
        <f>IF($B41="","",$I41-$K41)</f>
        <v/>
      </c>
      <c r="M41" s="6">
        <f>IF($B41="","",IF($L41&lt;=0,"Paid",IF($D41&lt;Settings!$C$7,"Overdue","Open")))</f>
        <v/>
      </c>
    </row>
    <row r="42" spans="3:13">
      <c r="C42" s="4"/>
      <c r="D42" s="6">
        <f>IF($B42="","",$C42+30)</f>
        <v/>
      </c>
      <c r="H42" s="5"/>
      <c r="I42" s="7">
        <f>IF($B42="","",ROUND($G42*$H42,2))</f>
        <v/>
      </c>
      <c r="J42" s="4"/>
      <c r="K42" s="5"/>
      <c r="L42" s="7">
        <f>IF($B42="","",$I42-$K42)</f>
        <v/>
      </c>
      <c r="M42" s="6">
        <f>IF($B42="","",IF($L42&lt;=0,"Paid",IF($D42&lt;Settings!$C$7,"Overdue","Open")))</f>
        <v/>
      </c>
    </row>
    <row r="43" spans="3:13">
      <c r="C43" s="4"/>
      <c r="D43" s="6">
        <f>IF($B43="","",$C43+30)</f>
        <v/>
      </c>
      <c r="H43" s="5"/>
      <c r="I43" s="7">
        <f>IF($B43="","",ROUND($G43*$H43,2))</f>
        <v/>
      </c>
      <c r="J43" s="4"/>
      <c r="K43" s="5"/>
      <c r="L43" s="7">
        <f>IF($B43="","",$I43-$K43)</f>
        <v/>
      </c>
      <c r="M43" s="6">
        <f>IF($B43="","",IF($L43&lt;=0,"Paid",IF($D43&lt;Settings!$C$7,"Overdue","Open")))</f>
        <v/>
      </c>
    </row>
    <row r="44" spans="3:13">
      <c r="C44" s="4"/>
      <c r="D44" s="6">
        <f>IF($B44="","",$C44+30)</f>
        <v/>
      </c>
      <c r="H44" s="5"/>
      <c r="I44" s="7">
        <f>IF($B44="","",ROUND($G44*$H44,2))</f>
        <v/>
      </c>
      <c r="J44" s="4"/>
      <c r="K44" s="5"/>
      <c r="L44" s="7">
        <f>IF($B44="","",$I44-$K44)</f>
        <v/>
      </c>
      <c r="M44" s="6">
        <f>IF($B44="","",IF($L44&lt;=0,"Paid",IF($D44&lt;Settings!$C$7,"Overdue","Open")))</f>
        <v/>
      </c>
    </row>
    <row r="45" spans="3:13">
      <c r="C45" s="4"/>
      <c r="D45" s="6">
        <f>IF($B45="","",$C45+30)</f>
        <v/>
      </c>
      <c r="H45" s="5"/>
      <c r="I45" s="7">
        <f>IF($B45="","",ROUND($G45*$H45,2))</f>
        <v/>
      </c>
      <c r="J45" s="4"/>
      <c r="K45" s="5"/>
      <c r="L45" s="7">
        <f>IF($B45="","",$I45-$K45)</f>
        <v/>
      </c>
      <c r="M45" s="6">
        <f>IF($B45="","",IF($L45&lt;=0,"Paid",IF($D45&lt;Settings!$C$7,"Overdue","Open")))</f>
        <v/>
      </c>
    </row>
    <row r="46" spans="3:13">
      <c r="C46" s="4"/>
      <c r="D46" s="6">
        <f>IF($B46="","",$C46+30)</f>
        <v/>
      </c>
      <c r="H46" s="5"/>
      <c r="I46" s="7">
        <f>IF($B46="","",ROUND($G46*$H46,2))</f>
        <v/>
      </c>
      <c r="J46" s="4"/>
      <c r="K46" s="5"/>
      <c r="L46" s="7">
        <f>IF($B46="","",$I46-$K46)</f>
        <v/>
      </c>
      <c r="M46" s="6">
        <f>IF($B46="","",IF($L46&lt;=0,"Paid",IF($D46&lt;Settings!$C$7,"Overdue","Open")))</f>
        <v/>
      </c>
    </row>
    <row r="47" spans="3:13">
      <c r="C47" s="4"/>
      <c r="D47" s="6">
        <f>IF($B47="","",$C47+30)</f>
        <v/>
      </c>
      <c r="H47" s="5"/>
      <c r="I47" s="7">
        <f>IF($B47="","",ROUND($G47*$H47,2))</f>
        <v/>
      </c>
      <c r="J47" s="4"/>
      <c r="K47" s="5"/>
      <c r="L47" s="7">
        <f>IF($B47="","",$I47-$K47)</f>
        <v/>
      </c>
      <c r="M47" s="6">
        <f>IF($B47="","",IF($L47&lt;=0,"Paid",IF($D47&lt;Settings!$C$7,"Overdue","Open")))</f>
        <v/>
      </c>
    </row>
    <row r="48" spans="3:13">
      <c r="C48" s="4"/>
      <c r="D48" s="6">
        <f>IF($B48="","",$C48+30)</f>
        <v/>
      </c>
      <c r="H48" s="5"/>
      <c r="I48" s="7">
        <f>IF($B48="","",ROUND($G48*$H48,2))</f>
        <v/>
      </c>
      <c r="J48" s="4"/>
      <c r="K48" s="5"/>
      <c r="L48" s="7">
        <f>IF($B48="","",$I48-$K48)</f>
        <v/>
      </c>
      <c r="M48" s="6">
        <f>IF($B48="","",IF($L48&lt;=0,"Paid",IF($D48&lt;Settings!$C$7,"Overdue","Open")))</f>
        <v/>
      </c>
    </row>
    <row r="49" spans="3:13">
      <c r="C49" s="4"/>
      <c r="D49" s="6">
        <f>IF($B49="","",$C49+30)</f>
        <v/>
      </c>
      <c r="H49" s="5"/>
      <c r="I49" s="7">
        <f>IF($B49="","",ROUND($G49*$H49,2))</f>
        <v/>
      </c>
      <c r="J49" s="4"/>
      <c r="K49" s="5"/>
      <c r="L49" s="7">
        <f>IF($B49="","",$I49-$K49)</f>
        <v/>
      </c>
      <c r="M49" s="6">
        <f>IF($B49="","",IF($L49&lt;=0,"Paid",IF($D49&lt;Settings!$C$7,"Overdue","Open")))</f>
        <v/>
      </c>
    </row>
    <row r="50" spans="3:13">
      <c r="C50" s="4"/>
      <c r="D50" s="6">
        <f>IF($B50="","",$C50+30)</f>
        <v/>
      </c>
      <c r="H50" s="5"/>
      <c r="I50" s="7">
        <f>IF($B50="","",ROUND($G50*$H50,2))</f>
        <v/>
      </c>
      <c r="J50" s="4"/>
      <c r="K50" s="5"/>
      <c r="L50" s="7">
        <f>IF($B50="","",$I50-$K50)</f>
        <v/>
      </c>
      <c r="M50" s="6">
        <f>IF($B50="","",IF($L50&lt;=0,"Paid",IF($D50&lt;Settings!$C$7,"Overdue","Open")))</f>
        <v/>
      </c>
    </row>
    <row r="51" spans="3:13">
      <c r="C51" s="4"/>
      <c r="D51" s="6">
        <f>IF($B51="","",$C51+30)</f>
        <v/>
      </c>
      <c r="H51" s="5"/>
      <c r="I51" s="7">
        <f>IF($B51="","",ROUND($G51*$H51,2))</f>
        <v/>
      </c>
      <c r="J51" s="4"/>
      <c r="K51" s="5"/>
      <c r="L51" s="7">
        <f>IF($B51="","",$I51-$K51)</f>
        <v/>
      </c>
      <c r="M51" s="6">
        <f>IF($B51="","",IF($L51&lt;=0,"Paid",IF($D51&lt;Settings!$C$7,"Overdue","Open")))</f>
        <v/>
      </c>
    </row>
    <row r="52" spans="3:13">
      <c r="C52" s="4"/>
      <c r="D52" s="6">
        <f>IF($B52="","",$C52+30)</f>
        <v/>
      </c>
      <c r="H52" s="5"/>
      <c r="I52" s="7">
        <f>IF($B52="","",ROUND($G52*$H52,2))</f>
        <v/>
      </c>
      <c r="J52" s="4"/>
      <c r="K52" s="5"/>
      <c r="L52" s="7">
        <f>IF($B52="","",$I52-$K52)</f>
        <v/>
      </c>
      <c r="M52" s="6">
        <f>IF($B52="","",IF($L52&lt;=0,"Paid",IF($D52&lt;Settings!$C$7,"Overdue","Open")))</f>
        <v/>
      </c>
    </row>
    <row r="53" spans="3:13">
      <c r="C53" s="4"/>
      <c r="D53" s="6">
        <f>IF($B53="","",$C53+30)</f>
        <v/>
      </c>
      <c r="H53" s="5"/>
      <c r="I53" s="7">
        <f>IF($B53="","",ROUND($G53*$H53,2))</f>
        <v/>
      </c>
      <c r="J53" s="4"/>
      <c r="K53" s="5"/>
      <c r="L53" s="7">
        <f>IF($B53="","",$I53-$K53)</f>
        <v/>
      </c>
      <c r="M53" s="6">
        <f>IF($B53="","",IF($L53&lt;=0,"Paid",IF($D53&lt;Settings!$C$7,"Overdue","Open")))</f>
        <v/>
      </c>
    </row>
    <row r="54" spans="3:13">
      <c r="C54" s="4"/>
      <c r="D54" s="6">
        <f>IF($B54="","",$C54+30)</f>
        <v/>
      </c>
      <c r="H54" s="5"/>
      <c r="I54" s="7">
        <f>IF($B54="","",ROUND($G54*$H54,2))</f>
        <v/>
      </c>
      <c r="J54" s="4"/>
      <c r="K54" s="5"/>
      <c r="L54" s="7">
        <f>IF($B54="","",$I54-$K54)</f>
        <v/>
      </c>
      <c r="M54" s="6">
        <f>IF($B54="","",IF($L54&lt;=0,"Paid",IF($D54&lt;Settings!$C$7,"Overdue","Open")))</f>
        <v/>
      </c>
    </row>
    <row r="55" spans="3:13">
      <c r="C55" s="4"/>
      <c r="D55" s="6">
        <f>IF($B55="","",$C55+30)</f>
        <v/>
      </c>
      <c r="H55" s="5"/>
      <c r="I55" s="7">
        <f>IF($B55="","",ROUND($G55*$H55,2))</f>
        <v/>
      </c>
      <c r="J55" s="4"/>
      <c r="K55" s="5"/>
      <c r="L55" s="7">
        <f>IF($B55="","",$I55-$K55)</f>
        <v/>
      </c>
      <c r="M55" s="6">
        <f>IF($B55="","",IF($L55&lt;=0,"Paid",IF($D55&lt;Settings!$C$7,"Overdue","Open")))</f>
        <v/>
      </c>
    </row>
    <row r="56" spans="3:13">
      <c r="C56" s="4"/>
      <c r="D56" s="6">
        <f>IF($B56="","",$C56+30)</f>
        <v/>
      </c>
      <c r="H56" s="5"/>
      <c r="I56" s="7">
        <f>IF($B56="","",ROUND($G56*$H56,2))</f>
        <v/>
      </c>
      <c r="J56" s="4"/>
      <c r="K56" s="5"/>
      <c r="L56" s="7">
        <f>IF($B56="","",$I56-$K56)</f>
        <v/>
      </c>
      <c r="M56" s="6">
        <f>IF($B56="","",IF($L56&lt;=0,"Paid",IF($D56&lt;Settings!$C$7,"Overdue","Open")))</f>
        <v/>
      </c>
    </row>
    <row r="57" spans="3:13">
      <c r="C57" s="4"/>
      <c r="D57" s="6">
        <f>IF($B57="","",$C57+30)</f>
        <v/>
      </c>
      <c r="H57" s="5"/>
      <c r="I57" s="7">
        <f>IF($B57="","",ROUND($G57*$H57,2))</f>
        <v/>
      </c>
      <c r="J57" s="4"/>
      <c r="K57" s="5"/>
      <c r="L57" s="7">
        <f>IF($B57="","",$I57-$K57)</f>
        <v/>
      </c>
      <c r="M57" s="6">
        <f>IF($B57="","",IF($L57&lt;=0,"Paid",IF($D57&lt;Settings!$C$7,"Overdue","Open")))</f>
        <v/>
      </c>
    </row>
    <row r="58" spans="3:13">
      <c r="C58" s="4"/>
      <c r="D58" s="6">
        <f>IF($B58="","",$C58+30)</f>
        <v/>
      </c>
      <c r="H58" s="5"/>
      <c r="I58" s="7">
        <f>IF($B58="","",ROUND($G58*$H58,2))</f>
        <v/>
      </c>
      <c r="J58" s="4"/>
      <c r="K58" s="5"/>
      <c r="L58" s="7">
        <f>IF($B58="","",$I58-$K58)</f>
        <v/>
      </c>
      <c r="M58" s="6">
        <f>IF($B58="","",IF($L58&lt;=0,"Paid",IF($D58&lt;Settings!$C$7,"Overdue","Open")))</f>
        <v/>
      </c>
    </row>
    <row r="59" spans="3:13">
      <c r="C59" s="4"/>
      <c r="D59" s="6">
        <f>IF($B59="","",$C59+30)</f>
        <v/>
      </c>
      <c r="H59" s="5"/>
      <c r="I59" s="7">
        <f>IF($B59="","",ROUND($G59*$H59,2))</f>
        <v/>
      </c>
      <c r="J59" s="4"/>
      <c r="K59" s="5"/>
      <c r="L59" s="7">
        <f>IF($B59="","",$I59-$K59)</f>
        <v/>
      </c>
      <c r="M59" s="6">
        <f>IF($B59="","",IF($L59&lt;=0,"Paid",IF($D59&lt;Settings!$C$7,"Overdue","Open")))</f>
        <v/>
      </c>
    </row>
    <row r="60" spans="3:13">
      <c r="C60" s="4"/>
      <c r="D60" s="6">
        <f>IF($B60="","",$C60+30)</f>
        <v/>
      </c>
      <c r="H60" s="5"/>
      <c r="I60" s="7">
        <f>IF($B60="","",ROUND($G60*$H60,2))</f>
        <v/>
      </c>
      <c r="J60" s="4"/>
      <c r="K60" s="5"/>
      <c r="L60" s="7">
        <f>IF($B60="","",$I60-$K60)</f>
        <v/>
      </c>
      <c r="M60" s="6">
        <f>IF($B60="","",IF($L60&lt;=0,"Paid",IF($D60&lt;Settings!$C$7,"Overdue","Open")))</f>
        <v/>
      </c>
    </row>
    <row r="61" spans="3:13">
      <c r="C61" s="4"/>
      <c r="D61" s="6">
        <f>IF($B61="","",$C61+30)</f>
        <v/>
      </c>
      <c r="H61" s="5"/>
      <c r="I61" s="7">
        <f>IF($B61="","",ROUND($G61*$H61,2))</f>
        <v/>
      </c>
      <c r="J61" s="4"/>
      <c r="K61" s="5"/>
      <c r="L61" s="7">
        <f>IF($B61="","",$I61-$K61)</f>
        <v/>
      </c>
      <c r="M61" s="6">
        <f>IF($B61="","",IF($L61&lt;=0,"Paid",IF($D61&lt;Settings!$C$7,"Overdue","Open")))</f>
        <v/>
      </c>
    </row>
    <row r="62" spans="3:13">
      <c r="C62" s="4"/>
      <c r="D62" s="6">
        <f>IF($B62="","",$C62+30)</f>
        <v/>
      </c>
      <c r="H62" s="5"/>
      <c r="I62" s="7">
        <f>IF($B62="","",ROUND($G62*$H62,2))</f>
        <v/>
      </c>
      <c r="J62" s="4"/>
      <c r="K62" s="5"/>
      <c r="L62" s="7">
        <f>IF($B62="","",$I62-$K62)</f>
        <v/>
      </c>
      <c r="M62" s="6">
        <f>IF($B62="","",IF($L62&lt;=0,"Paid",IF($D62&lt;Settings!$C$7,"Overdue","Open")))</f>
        <v/>
      </c>
    </row>
    <row r="63" spans="3:13">
      <c r="C63" s="4"/>
      <c r="D63" s="6">
        <f>IF($B63="","",$C63+30)</f>
        <v/>
      </c>
      <c r="H63" s="5"/>
      <c r="I63" s="7">
        <f>IF($B63="","",ROUND($G63*$H63,2))</f>
        <v/>
      </c>
      <c r="J63" s="4"/>
      <c r="K63" s="5"/>
      <c r="L63" s="7">
        <f>IF($B63="","",$I63-$K63)</f>
        <v/>
      </c>
      <c r="M63" s="6">
        <f>IF($B63="","",IF($L63&lt;=0,"Paid",IF($D63&lt;Settings!$C$7,"Overdue","Open")))</f>
        <v/>
      </c>
    </row>
    <row r="64" spans="3:13">
      <c r="C64" s="4"/>
      <c r="D64" s="6">
        <f>IF($B64="","",$C64+30)</f>
        <v/>
      </c>
      <c r="H64" s="5"/>
      <c r="I64" s="7">
        <f>IF($B64="","",ROUND($G64*$H64,2))</f>
        <v/>
      </c>
      <c r="J64" s="4"/>
      <c r="K64" s="5"/>
      <c r="L64" s="7">
        <f>IF($B64="","",$I64-$K64)</f>
        <v/>
      </c>
      <c r="M64" s="6">
        <f>IF($B64="","",IF($L64&lt;=0,"Paid",IF($D64&lt;Settings!$C$7,"Overdue","Open")))</f>
        <v/>
      </c>
    </row>
    <row r="65" spans="3:13">
      <c r="C65" s="4"/>
      <c r="D65" s="6">
        <f>IF($B65="","",$C65+30)</f>
        <v/>
      </c>
      <c r="H65" s="5"/>
      <c r="I65" s="7">
        <f>IF($B65="","",ROUND($G65*$H65,2))</f>
        <v/>
      </c>
      <c r="J65" s="4"/>
      <c r="K65" s="5"/>
      <c r="L65" s="7">
        <f>IF($B65="","",$I65-$K65)</f>
        <v/>
      </c>
      <c r="M65" s="6">
        <f>IF($B65="","",IF($L65&lt;=0,"Paid",IF($D65&lt;Settings!$C$7,"Overdue","Open")))</f>
        <v/>
      </c>
    </row>
    <row r="66" spans="3:13">
      <c r="C66" s="4"/>
      <c r="D66" s="6">
        <f>IF($B66="","",$C66+30)</f>
        <v/>
      </c>
      <c r="H66" s="5"/>
      <c r="I66" s="7">
        <f>IF($B66="","",ROUND($G66*$H66,2))</f>
        <v/>
      </c>
      <c r="J66" s="4"/>
      <c r="K66" s="5"/>
      <c r="L66" s="7">
        <f>IF($B66="","",$I66-$K66)</f>
        <v/>
      </c>
      <c r="M66" s="6">
        <f>IF($B66="","",IF($L66&lt;=0,"Paid",IF($D66&lt;Settings!$C$7,"Overdue","Open")))</f>
        <v/>
      </c>
    </row>
    <row r="67" spans="3:13">
      <c r="C67" s="4"/>
      <c r="D67" s="6">
        <f>IF($B67="","",$C67+30)</f>
        <v/>
      </c>
      <c r="H67" s="5"/>
      <c r="I67" s="7">
        <f>IF($B67="","",ROUND($G67*$H67,2))</f>
        <v/>
      </c>
      <c r="J67" s="4"/>
      <c r="K67" s="5"/>
      <c r="L67" s="7">
        <f>IF($B67="","",$I67-$K67)</f>
        <v/>
      </c>
      <c r="M67" s="6">
        <f>IF($B67="","",IF($L67&lt;=0,"Paid",IF($D67&lt;Settings!$C$7,"Overdue","Open")))</f>
        <v/>
      </c>
    </row>
    <row r="68" spans="3:13">
      <c r="C68" s="4"/>
      <c r="D68" s="6">
        <f>IF($B68="","",$C68+30)</f>
        <v/>
      </c>
      <c r="H68" s="5"/>
      <c r="I68" s="7">
        <f>IF($B68="","",ROUND($G68*$H68,2))</f>
        <v/>
      </c>
      <c r="J68" s="4"/>
      <c r="K68" s="5"/>
      <c r="L68" s="7">
        <f>IF($B68="","",$I68-$K68)</f>
        <v/>
      </c>
      <c r="M68" s="6">
        <f>IF($B68="","",IF($L68&lt;=0,"Paid",IF($D68&lt;Settings!$C$7,"Overdue","Open")))</f>
        <v/>
      </c>
    </row>
    <row r="69" spans="3:13">
      <c r="C69" s="4"/>
      <c r="D69" s="6">
        <f>IF($B69="","",$C69+30)</f>
        <v/>
      </c>
      <c r="H69" s="5"/>
      <c r="I69" s="7">
        <f>IF($B69="","",ROUND($G69*$H69,2))</f>
        <v/>
      </c>
      <c r="J69" s="4"/>
      <c r="K69" s="5"/>
      <c r="L69" s="7">
        <f>IF($B69="","",$I69-$K69)</f>
        <v/>
      </c>
      <c r="M69" s="6">
        <f>IF($B69="","",IF($L69&lt;=0,"Paid",IF($D69&lt;Settings!$C$7,"Overdue","Open")))</f>
        <v/>
      </c>
    </row>
    <row r="70" spans="3:13">
      <c r="C70" s="4"/>
      <c r="D70" s="6">
        <f>IF($B70="","",$C70+30)</f>
        <v/>
      </c>
      <c r="H70" s="5"/>
      <c r="I70" s="7">
        <f>IF($B70="","",ROUND($G70*$H70,2))</f>
        <v/>
      </c>
      <c r="J70" s="4"/>
      <c r="K70" s="5"/>
      <c r="L70" s="7">
        <f>IF($B70="","",$I70-$K70)</f>
        <v/>
      </c>
      <c r="M70" s="6">
        <f>IF($B70="","",IF($L70&lt;=0,"Paid",IF($D70&lt;Settings!$C$7,"Overdue","Open")))</f>
        <v/>
      </c>
    </row>
    <row r="71" spans="3:13">
      <c r="C71" s="4"/>
      <c r="D71" s="6">
        <f>IF($B71="","",$C71+30)</f>
        <v/>
      </c>
      <c r="H71" s="5"/>
      <c r="I71" s="7">
        <f>IF($B71="","",ROUND($G71*$H71,2))</f>
        <v/>
      </c>
      <c r="J71" s="4"/>
      <c r="K71" s="5"/>
      <c r="L71" s="7">
        <f>IF($B71="","",$I71-$K71)</f>
        <v/>
      </c>
      <c r="M71" s="6">
        <f>IF($B71="","",IF($L71&lt;=0,"Paid",IF($D71&lt;Settings!$C$7,"Overdue","Open")))</f>
        <v/>
      </c>
    </row>
    <row r="72" spans="3:13">
      <c r="C72" s="4"/>
      <c r="D72" s="6">
        <f>IF($B72="","",$C72+30)</f>
        <v/>
      </c>
      <c r="H72" s="5"/>
      <c r="I72" s="7">
        <f>IF($B72="","",ROUND($G72*$H72,2))</f>
        <v/>
      </c>
      <c r="J72" s="4"/>
      <c r="K72" s="5"/>
      <c r="L72" s="7">
        <f>IF($B72="","",$I72-$K72)</f>
        <v/>
      </c>
      <c r="M72" s="6">
        <f>IF($B72="","",IF($L72&lt;=0,"Paid",IF($D72&lt;Settings!$C$7,"Overdue","Open")))</f>
        <v/>
      </c>
    </row>
    <row r="73" spans="3:13">
      <c r="C73" s="4"/>
      <c r="D73" s="6">
        <f>IF($B73="","",$C73+30)</f>
        <v/>
      </c>
      <c r="H73" s="5"/>
      <c r="I73" s="7">
        <f>IF($B73="","",ROUND($G73*$H73,2))</f>
        <v/>
      </c>
      <c r="J73" s="4"/>
      <c r="K73" s="5"/>
      <c r="L73" s="7">
        <f>IF($B73="","",$I73-$K73)</f>
        <v/>
      </c>
      <c r="M73" s="6">
        <f>IF($B73="","",IF($L73&lt;=0,"Paid",IF($D73&lt;Settings!$C$7,"Overdue","Open")))</f>
        <v/>
      </c>
    </row>
    <row r="74" spans="3:13">
      <c r="C74" s="4"/>
      <c r="D74" s="6">
        <f>IF($B74="","",$C74+30)</f>
        <v/>
      </c>
      <c r="H74" s="5"/>
      <c r="I74" s="7">
        <f>IF($B74="","",ROUND($G74*$H74,2))</f>
        <v/>
      </c>
      <c r="J74" s="4"/>
      <c r="K74" s="5"/>
      <c r="L74" s="7">
        <f>IF($B74="","",$I74-$K74)</f>
        <v/>
      </c>
      <c r="M74" s="6">
        <f>IF($B74="","",IF($L74&lt;=0,"Paid",IF($D74&lt;Settings!$C$7,"Overdue","Open")))</f>
        <v/>
      </c>
    </row>
    <row r="75" spans="3:13">
      <c r="C75" s="4"/>
      <c r="D75" s="6">
        <f>IF($B75="","",$C75+30)</f>
        <v/>
      </c>
      <c r="H75" s="5"/>
      <c r="I75" s="7">
        <f>IF($B75="","",ROUND($G75*$H75,2))</f>
        <v/>
      </c>
      <c r="J75" s="4"/>
      <c r="K75" s="5"/>
      <c r="L75" s="7">
        <f>IF($B75="","",$I75-$K75)</f>
        <v/>
      </c>
      <c r="M75" s="6">
        <f>IF($B75="","",IF($L75&lt;=0,"Paid",IF($D75&lt;Settings!$C$7,"Overdue","Open")))</f>
        <v/>
      </c>
    </row>
    <row r="76" spans="3:13">
      <c r="C76" s="4"/>
      <c r="D76" s="6">
        <f>IF($B76="","",$C76+30)</f>
        <v/>
      </c>
      <c r="H76" s="5"/>
      <c r="I76" s="7">
        <f>IF($B76="","",ROUND($G76*$H76,2))</f>
        <v/>
      </c>
      <c r="J76" s="4"/>
      <c r="K76" s="5"/>
      <c r="L76" s="7">
        <f>IF($B76="","",$I76-$K76)</f>
        <v/>
      </c>
      <c r="M76" s="6">
        <f>IF($B76="","",IF($L76&lt;=0,"Paid",IF($D76&lt;Settings!$C$7,"Overdue","Open")))</f>
        <v/>
      </c>
    </row>
    <row r="77" spans="3:13">
      <c r="C77" s="4"/>
      <c r="D77" s="6">
        <f>IF($B77="","",$C77+30)</f>
        <v/>
      </c>
      <c r="H77" s="5"/>
      <c r="I77" s="7">
        <f>IF($B77="","",ROUND($G77*$H77,2))</f>
        <v/>
      </c>
      <c r="J77" s="4"/>
      <c r="K77" s="5"/>
      <c r="L77" s="7">
        <f>IF($B77="","",$I77-$K77)</f>
        <v/>
      </c>
      <c r="M77" s="6">
        <f>IF($B77="","",IF($L77&lt;=0,"Paid",IF($D77&lt;Settings!$C$7,"Overdue","Open")))</f>
        <v/>
      </c>
    </row>
    <row r="78" spans="3:13">
      <c r="C78" s="4"/>
      <c r="D78" s="6">
        <f>IF($B78="","",$C78+30)</f>
        <v/>
      </c>
      <c r="H78" s="5"/>
      <c r="I78" s="7">
        <f>IF($B78="","",ROUND($G78*$H78,2))</f>
        <v/>
      </c>
      <c r="J78" s="4"/>
      <c r="K78" s="5"/>
      <c r="L78" s="7">
        <f>IF($B78="","",$I78-$K78)</f>
        <v/>
      </c>
      <c r="M78" s="6">
        <f>IF($B78="","",IF($L78&lt;=0,"Paid",IF($D78&lt;Settings!$C$7,"Overdue","Open")))</f>
        <v/>
      </c>
    </row>
    <row r="79" spans="3:13">
      <c r="C79" s="4"/>
      <c r="D79" s="6">
        <f>IF($B79="","",$C79+30)</f>
        <v/>
      </c>
      <c r="H79" s="5"/>
      <c r="I79" s="7">
        <f>IF($B79="","",ROUND($G79*$H79,2))</f>
        <v/>
      </c>
      <c r="J79" s="4"/>
      <c r="K79" s="5"/>
      <c r="L79" s="7">
        <f>IF($B79="","",$I79-$K79)</f>
        <v/>
      </c>
      <c r="M79" s="6">
        <f>IF($B79="","",IF($L79&lt;=0,"Paid",IF($D79&lt;Settings!$C$7,"Overdue","Open")))</f>
        <v/>
      </c>
    </row>
    <row r="80" spans="3:13">
      <c r="C80" s="4"/>
      <c r="D80" s="6">
        <f>IF($B80="","",$C80+30)</f>
        <v/>
      </c>
      <c r="H80" s="5"/>
      <c r="I80" s="7">
        <f>IF($B80="","",ROUND($G80*$H80,2))</f>
        <v/>
      </c>
      <c r="J80" s="4"/>
      <c r="K80" s="5"/>
      <c r="L80" s="7">
        <f>IF($B80="","",$I80-$K80)</f>
        <v/>
      </c>
      <c r="M80" s="6">
        <f>IF($B80="","",IF($L80&lt;=0,"Paid",IF($D80&lt;Settings!$C$7,"Overdue","Open")))</f>
        <v/>
      </c>
    </row>
    <row r="81" spans="3:13">
      <c r="C81" s="4"/>
      <c r="D81" s="6">
        <f>IF($B81="","",$C81+30)</f>
        <v/>
      </c>
      <c r="H81" s="5"/>
      <c r="I81" s="7">
        <f>IF($B81="","",ROUND($G81*$H81,2))</f>
        <v/>
      </c>
      <c r="J81" s="4"/>
      <c r="K81" s="5"/>
      <c r="L81" s="7">
        <f>IF($B81="","",$I81-$K81)</f>
        <v/>
      </c>
      <c r="M81" s="6">
        <f>IF($B81="","",IF($L81&lt;=0,"Paid",IF($D81&lt;Settings!$C$7,"Overdue","Open")))</f>
        <v/>
      </c>
    </row>
    <row r="82" spans="3:13">
      <c r="C82" s="4"/>
      <c r="D82" s="6">
        <f>IF($B82="","",$C82+30)</f>
        <v/>
      </c>
      <c r="H82" s="5"/>
      <c r="I82" s="7">
        <f>IF($B82="","",ROUND($G82*$H82,2))</f>
        <v/>
      </c>
      <c r="J82" s="4"/>
      <c r="K82" s="5"/>
      <c r="L82" s="7">
        <f>IF($B82="","",$I82-$K82)</f>
        <v/>
      </c>
      <c r="M82" s="6">
        <f>IF($B82="","",IF($L82&lt;=0,"Paid",IF($D82&lt;Settings!$C$7,"Overdue","Open")))</f>
        <v/>
      </c>
    </row>
    <row r="83" spans="3:13">
      <c r="C83" s="4"/>
      <c r="D83" s="6">
        <f>IF($B83="","",$C83+30)</f>
        <v/>
      </c>
      <c r="H83" s="5"/>
      <c r="I83" s="7">
        <f>IF($B83="","",ROUND($G83*$H83,2))</f>
        <v/>
      </c>
      <c r="J83" s="4"/>
      <c r="K83" s="5"/>
      <c r="L83" s="7">
        <f>IF($B83="","",$I83-$K83)</f>
        <v/>
      </c>
      <c r="M83" s="6">
        <f>IF($B83="","",IF($L83&lt;=0,"Paid",IF($D83&lt;Settings!$C$7,"Overdue","Open")))</f>
        <v/>
      </c>
    </row>
    <row r="84" spans="3:13">
      <c r="C84" s="4"/>
      <c r="D84" s="6">
        <f>IF($B84="","",$C84+30)</f>
        <v/>
      </c>
      <c r="H84" s="5"/>
      <c r="I84" s="7">
        <f>IF($B84="","",ROUND($G84*$H84,2))</f>
        <v/>
      </c>
      <c r="J84" s="4"/>
      <c r="K84" s="5"/>
      <c r="L84" s="7">
        <f>IF($B84="","",$I84-$K84)</f>
        <v/>
      </c>
      <c r="M84" s="6">
        <f>IF($B84="","",IF($L84&lt;=0,"Paid",IF($D84&lt;Settings!$C$7,"Overdue","Open")))</f>
        <v/>
      </c>
    </row>
    <row r="85" spans="3:13">
      <c r="C85" s="4"/>
      <c r="D85" s="6">
        <f>IF($B85="","",$C85+30)</f>
        <v/>
      </c>
      <c r="H85" s="5"/>
      <c r="I85" s="7">
        <f>IF($B85="","",ROUND($G85*$H85,2))</f>
        <v/>
      </c>
      <c r="J85" s="4"/>
      <c r="K85" s="5"/>
      <c r="L85" s="7">
        <f>IF($B85="","",$I85-$K85)</f>
        <v/>
      </c>
      <c r="M85" s="6">
        <f>IF($B85="","",IF($L85&lt;=0,"Paid",IF($D85&lt;Settings!$C$7,"Overdue","Open")))</f>
        <v/>
      </c>
    </row>
    <row r="86" spans="3:13">
      <c r="C86" s="4"/>
      <c r="D86" s="6">
        <f>IF($B86="","",$C86+30)</f>
        <v/>
      </c>
      <c r="H86" s="5"/>
      <c r="I86" s="7">
        <f>IF($B86="","",ROUND($G86*$H86,2))</f>
        <v/>
      </c>
      <c r="J86" s="4"/>
      <c r="K86" s="5"/>
      <c r="L86" s="7">
        <f>IF($B86="","",$I86-$K86)</f>
        <v/>
      </c>
      <c r="M86" s="6">
        <f>IF($B86="","",IF($L86&lt;=0,"Paid",IF($D86&lt;Settings!$C$7,"Overdue","Open")))</f>
        <v/>
      </c>
    </row>
    <row r="87" spans="3:13">
      <c r="C87" s="4"/>
      <c r="D87" s="6">
        <f>IF($B87="","",$C87+30)</f>
        <v/>
      </c>
      <c r="H87" s="5"/>
      <c r="I87" s="7">
        <f>IF($B87="","",ROUND($G87*$H87,2))</f>
        <v/>
      </c>
      <c r="J87" s="4"/>
      <c r="K87" s="5"/>
      <c r="L87" s="7">
        <f>IF($B87="","",$I87-$K87)</f>
        <v/>
      </c>
      <c r="M87" s="6">
        <f>IF($B87="","",IF($L87&lt;=0,"Paid",IF($D87&lt;Settings!$C$7,"Overdue","Open")))</f>
        <v/>
      </c>
    </row>
    <row r="88" spans="3:13">
      <c r="C88" s="4"/>
      <c r="D88" s="6">
        <f>IF($B88="","",$C88+30)</f>
        <v/>
      </c>
      <c r="H88" s="5"/>
      <c r="I88" s="7">
        <f>IF($B88="","",ROUND($G88*$H88,2))</f>
        <v/>
      </c>
      <c r="J88" s="4"/>
      <c r="K88" s="5"/>
      <c r="L88" s="7">
        <f>IF($B88="","",$I88-$K88)</f>
        <v/>
      </c>
      <c r="M88" s="6">
        <f>IF($B88="","",IF($L88&lt;=0,"Paid",IF($D88&lt;Settings!$C$7,"Overdue","Open")))</f>
        <v/>
      </c>
    </row>
    <row r="89" spans="3:13">
      <c r="C89" s="4"/>
      <c r="D89" s="6">
        <f>IF($B89="","",$C89+30)</f>
        <v/>
      </c>
      <c r="H89" s="5"/>
      <c r="I89" s="7">
        <f>IF($B89="","",ROUND($G89*$H89,2))</f>
        <v/>
      </c>
      <c r="J89" s="4"/>
      <c r="K89" s="5"/>
      <c r="L89" s="7">
        <f>IF($B89="","",$I89-$K89)</f>
        <v/>
      </c>
      <c r="M89" s="6">
        <f>IF($B89="","",IF($L89&lt;=0,"Paid",IF($D89&lt;Settings!$C$7,"Overdue","Open")))</f>
        <v/>
      </c>
    </row>
    <row r="90" spans="3:13">
      <c r="C90" s="4"/>
      <c r="D90" s="6">
        <f>IF($B90="","",$C90+30)</f>
        <v/>
      </c>
      <c r="H90" s="5"/>
      <c r="I90" s="7">
        <f>IF($B90="","",ROUND($G90*$H90,2))</f>
        <v/>
      </c>
      <c r="J90" s="4"/>
      <c r="K90" s="5"/>
      <c r="L90" s="7">
        <f>IF($B90="","",$I90-$K90)</f>
        <v/>
      </c>
      <c r="M90" s="6">
        <f>IF($B90="","",IF($L90&lt;=0,"Paid",IF($D90&lt;Settings!$C$7,"Overdue","Open")))</f>
        <v/>
      </c>
    </row>
    <row r="91" spans="3:13">
      <c r="C91" s="4"/>
      <c r="D91" s="6">
        <f>IF($B91="","",$C91+30)</f>
        <v/>
      </c>
      <c r="H91" s="5"/>
      <c r="I91" s="7">
        <f>IF($B91="","",ROUND($G91*$H91,2))</f>
        <v/>
      </c>
      <c r="J91" s="4"/>
      <c r="K91" s="5"/>
      <c r="L91" s="7">
        <f>IF($B91="","",$I91-$K91)</f>
        <v/>
      </c>
      <c r="M91" s="6">
        <f>IF($B91="","",IF($L91&lt;=0,"Paid",IF($D91&lt;Settings!$C$7,"Overdue","Open")))</f>
        <v/>
      </c>
    </row>
    <row r="92" spans="3:13">
      <c r="C92" s="4"/>
      <c r="D92" s="6">
        <f>IF($B92="","",$C92+30)</f>
        <v/>
      </c>
      <c r="H92" s="5"/>
      <c r="I92" s="7">
        <f>IF($B92="","",ROUND($G92*$H92,2))</f>
        <v/>
      </c>
      <c r="J92" s="4"/>
      <c r="K92" s="5"/>
      <c r="L92" s="7">
        <f>IF($B92="","",$I92-$K92)</f>
        <v/>
      </c>
      <c r="M92" s="6">
        <f>IF($B92="","",IF($L92&lt;=0,"Paid",IF($D92&lt;Settings!$C$7,"Overdue","Open")))</f>
        <v/>
      </c>
    </row>
    <row r="93" spans="3:13">
      <c r="C93" s="4"/>
      <c r="D93" s="6">
        <f>IF($B93="","",$C93+30)</f>
        <v/>
      </c>
      <c r="H93" s="5"/>
      <c r="I93" s="7">
        <f>IF($B93="","",ROUND($G93*$H93,2))</f>
        <v/>
      </c>
      <c r="J93" s="4"/>
      <c r="K93" s="5"/>
      <c r="L93" s="7">
        <f>IF($B93="","",$I93-$K93)</f>
        <v/>
      </c>
      <c r="M93" s="6">
        <f>IF($B93="","",IF($L93&lt;=0,"Paid",IF($D93&lt;Settings!$C$7,"Overdue","Open")))</f>
        <v/>
      </c>
    </row>
    <row r="94" spans="3:13">
      <c r="C94" s="4"/>
      <c r="D94" s="6">
        <f>IF($B94="","",$C94+30)</f>
        <v/>
      </c>
      <c r="H94" s="5"/>
      <c r="I94" s="7">
        <f>IF($B94="","",ROUND($G94*$H94,2))</f>
        <v/>
      </c>
      <c r="J94" s="4"/>
      <c r="K94" s="5"/>
      <c r="L94" s="7">
        <f>IF($B94="","",$I94-$K94)</f>
        <v/>
      </c>
      <c r="M94" s="6">
        <f>IF($B94="","",IF($L94&lt;=0,"Paid",IF($D94&lt;Settings!$C$7,"Overdue","Open")))</f>
        <v/>
      </c>
    </row>
    <row r="95" spans="3:13">
      <c r="C95" s="4"/>
      <c r="D95" s="6">
        <f>IF($B95="","",$C95+30)</f>
        <v/>
      </c>
      <c r="H95" s="5"/>
      <c r="I95" s="7">
        <f>IF($B95="","",ROUND($G95*$H95,2))</f>
        <v/>
      </c>
      <c r="J95" s="4"/>
      <c r="K95" s="5"/>
      <c r="L95" s="7">
        <f>IF($B95="","",$I95-$K95)</f>
        <v/>
      </c>
      <c r="M95" s="6">
        <f>IF($B95="","",IF($L95&lt;=0,"Paid",IF($D95&lt;Settings!$C$7,"Overdue","Open")))</f>
        <v/>
      </c>
    </row>
    <row r="96" spans="3:13">
      <c r="C96" s="4"/>
      <c r="D96" s="6">
        <f>IF($B96="","",$C96+30)</f>
        <v/>
      </c>
      <c r="H96" s="5"/>
      <c r="I96" s="7">
        <f>IF($B96="","",ROUND($G96*$H96,2))</f>
        <v/>
      </c>
      <c r="J96" s="4"/>
      <c r="K96" s="5"/>
      <c r="L96" s="7">
        <f>IF($B96="","",$I96-$K96)</f>
        <v/>
      </c>
      <c r="M96" s="6">
        <f>IF($B96="","",IF($L96&lt;=0,"Paid",IF($D96&lt;Settings!$C$7,"Overdue","Open")))</f>
        <v/>
      </c>
    </row>
    <row r="97" spans="3:13">
      <c r="C97" s="4"/>
      <c r="D97" s="6">
        <f>IF($B97="","",$C97+30)</f>
        <v/>
      </c>
      <c r="H97" s="5"/>
      <c r="I97" s="7">
        <f>IF($B97="","",ROUND($G97*$H97,2))</f>
        <v/>
      </c>
      <c r="J97" s="4"/>
      <c r="K97" s="5"/>
      <c r="L97" s="7">
        <f>IF($B97="","",$I97-$K97)</f>
        <v/>
      </c>
      <c r="M97" s="6">
        <f>IF($B97="","",IF($L97&lt;=0,"Paid",IF($D97&lt;Settings!$C$7,"Overdue","Open")))</f>
        <v/>
      </c>
    </row>
    <row r="98" spans="3:13">
      <c r="C98" s="4"/>
      <c r="D98" s="6">
        <f>IF($B98="","",$C98+30)</f>
        <v/>
      </c>
      <c r="H98" s="5"/>
      <c r="I98" s="7">
        <f>IF($B98="","",ROUND($G98*$H98,2))</f>
        <v/>
      </c>
      <c r="J98" s="4"/>
      <c r="K98" s="5"/>
      <c r="L98" s="7">
        <f>IF($B98="","",$I98-$K98)</f>
        <v/>
      </c>
      <c r="M98" s="6">
        <f>IF($B98="","",IF($L98&lt;=0,"Paid",IF($D98&lt;Settings!$C$7,"Overdue","Open")))</f>
        <v/>
      </c>
    </row>
    <row r="99" spans="3:13">
      <c r="C99" s="4"/>
      <c r="D99" s="6">
        <f>IF($B99="","",$C99+30)</f>
        <v/>
      </c>
      <c r="H99" s="5"/>
      <c r="I99" s="7">
        <f>IF($B99="","",ROUND($G99*$H99,2))</f>
        <v/>
      </c>
      <c r="J99" s="4"/>
      <c r="K99" s="5"/>
      <c r="L99" s="7">
        <f>IF($B99="","",$I99-$K99)</f>
        <v/>
      </c>
      <c r="M99" s="6">
        <f>IF($B99="","",IF($L99&lt;=0,"Paid",IF($D99&lt;Settings!$C$7,"Overdue","Open")))</f>
        <v/>
      </c>
    </row>
    <row r="100" spans="3:13">
      <c r="C100" s="4"/>
      <c r="D100" s="6">
        <f>IF($B100="","",$C100+30)</f>
        <v/>
      </c>
      <c r="H100" s="5"/>
      <c r="I100" s="7">
        <f>IF($B100="","",ROUND($G100*$H100,2))</f>
        <v/>
      </c>
      <c r="J100" s="4"/>
      <c r="K100" s="5"/>
      <c r="L100" s="7">
        <f>IF($B100="","",$I100-$K100)</f>
        <v/>
      </c>
      <c r="M100" s="6">
        <f>IF($B100="","",IF($L100&lt;=0,"Paid",IF($D100&lt;Settings!$C$7,"Overdue","Open")))</f>
        <v/>
      </c>
    </row>
    <row r="101" spans="3:13">
      <c r="C101" s="4"/>
      <c r="D101" s="6">
        <f>IF($B101="","",$C101+30)</f>
        <v/>
      </c>
      <c r="H101" s="5"/>
      <c r="I101" s="7">
        <f>IF($B101="","",ROUND($G101*$H101,2))</f>
        <v/>
      </c>
      <c r="J101" s="4"/>
      <c r="K101" s="5"/>
      <c r="L101" s="7">
        <f>IF($B101="","",$I101-$K101)</f>
        <v/>
      </c>
      <c r="M101" s="6">
        <f>IF($B101="","",IF($L101&lt;=0,"Paid",IF($D101&lt;Settings!$C$7,"Overdue","Open")))</f>
        <v/>
      </c>
    </row>
    <row r="102" spans="3:13">
      <c r="C102" s="4"/>
      <c r="D102" s="6">
        <f>IF($B102="","",$C102+30)</f>
        <v/>
      </c>
      <c r="H102" s="5"/>
      <c r="I102" s="7">
        <f>IF($B102="","",ROUND($G102*$H102,2))</f>
        <v/>
      </c>
      <c r="J102" s="4"/>
      <c r="K102" s="5"/>
      <c r="L102" s="7">
        <f>IF($B102="","",$I102-$K102)</f>
        <v/>
      </c>
      <c r="M102" s="6">
        <f>IF($B102="","",IF($L102&lt;=0,"Paid",IF($D102&lt;Settings!$C$7,"Overdue","Open")))</f>
        <v/>
      </c>
    </row>
    <row r="103" spans="3:13">
      <c r="C103" s="4"/>
      <c r="D103" s="6">
        <f>IF($B103="","",$C103+30)</f>
        <v/>
      </c>
      <c r="H103" s="5"/>
      <c r="I103" s="7">
        <f>IF($B103="","",ROUND($G103*$H103,2))</f>
        <v/>
      </c>
      <c r="J103" s="4"/>
      <c r="K103" s="5"/>
      <c r="L103" s="7">
        <f>IF($B103="","",$I103-$K103)</f>
        <v/>
      </c>
      <c r="M103" s="6">
        <f>IF($B103="","",IF($L103&lt;=0,"Paid",IF($D103&lt;Settings!$C$7,"Overdue","Open")))</f>
        <v/>
      </c>
    </row>
    <row r="104" spans="3:13">
      <c r="C104" s="4"/>
      <c r="D104" s="6">
        <f>IF($B104="","",$C104+30)</f>
        <v/>
      </c>
      <c r="H104" s="5"/>
      <c r="I104" s="7">
        <f>IF($B104="","",ROUND($G104*$H104,2))</f>
        <v/>
      </c>
      <c r="J104" s="4"/>
      <c r="K104" s="5"/>
      <c r="L104" s="7">
        <f>IF($B104="","",$I104-$K104)</f>
        <v/>
      </c>
      <c r="M104" s="6">
        <f>IF($B104="","",IF($L104&lt;=0,"Paid",IF($D104&lt;Settings!$C$7,"Overdue","Open")))</f>
        <v/>
      </c>
    </row>
    <row r="105" spans="3:13">
      <c r="C105" s="4"/>
      <c r="D105" s="6">
        <f>IF($B105="","",$C105+30)</f>
        <v/>
      </c>
      <c r="H105" s="5"/>
      <c r="I105" s="7">
        <f>IF($B105="","",ROUND($G105*$H105,2))</f>
        <v/>
      </c>
      <c r="J105" s="4"/>
      <c r="K105" s="5"/>
      <c r="L105" s="7">
        <f>IF($B105="","",$I105-$K105)</f>
        <v/>
      </c>
      <c r="M105" s="6">
        <f>IF($B105="","",IF($L105&lt;=0,"Paid",IF($D105&lt;Settings!$C$7,"Overdue","Open")))</f>
        <v/>
      </c>
    </row>
    <row r="106" spans="3:13">
      <c r="C106" s="4"/>
      <c r="D106" s="6">
        <f>IF($B106="","",$C106+30)</f>
        <v/>
      </c>
      <c r="H106" s="5"/>
      <c r="I106" s="7">
        <f>IF($B106="","",ROUND($G106*$H106,2))</f>
        <v/>
      </c>
      <c r="J106" s="4"/>
      <c r="K106" s="5"/>
      <c r="L106" s="7">
        <f>IF($B106="","",$I106-$K106)</f>
        <v/>
      </c>
      <c r="M106" s="6">
        <f>IF($B106="","",IF($L106&lt;=0,"Paid",IF($D106&lt;Settings!$C$7,"Overdue","Open")))</f>
        <v/>
      </c>
    </row>
    <row r="107" spans="3:13">
      <c r="C107" s="4"/>
      <c r="D107" s="6">
        <f>IF($B107="","",$C107+30)</f>
        <v/>
      </c>
      <c r="H107" s="5"/>
      <c r="I107" s="7">
        <f>IF($B107="","",ROUND($G107*$H107,2))</f>
        <v/>
      </c>
      <c r="J107" s="4"/>
      <c r="K107" s="5"/>
      <c r="L107" s="7">
        <f>IF($B107="","",$I107-$K107)</f>
        <v/>
      </c>
      <c r="M107" s="6">
        <f>IF($B107="","",IF($L107&lt;=0,"Paid",IF($D107&lt;Settings!$C$7,"Overdue","Open")))</f>
        <v/>
      </c>
    </row>
    <row r="108" spans="3:13">
      <c r="C108" s="4"/>
      <c r="D108" s="6">
        <f>IF($B108="","",$C108+30)</f>
        <v/>
      </c>
      <c r="H108" s="5"/>
      <c r="I108" s="7">
        <f>IF($B108="","",ROUND($G108*$H108,2))</f>
        <v/>
      </c>
      <c r="J108" s="4"/>
      <c r="K108" s="5"/>
      <c r="L108" s="7">
        <f>IF($B108="","",$I108-$K108)</f>
        <v/>
      </c>
      <c r="M108" s="6">
        <f>IF($B108="","",IF($L108&lt;=0,"Paid",IF($D108&lt;Settings!$C$7,"Overdue","Open")))</f>
        <v/>
      </c>
    </row>
    <row r="109" spans="3:13">
      <c r="C109" s="4"/>
      <c r="D109" s="6">
        <f>IF($B109="","",$C109+30)</f>
        <v/>
      </c>
      <c r="H109" s="5"/>
      <c r="I109" s="7">
        <f>IF($B109="","",ROUND($G109*$H109,2))</f>
        <v/>
      </c>
      <c r="J109" s="4"/>
      <c r="K109" s="5"/>
      <c r="L109" s="7">
        <f>IF($B109="","",$I109-$K109)</f>
        <v/>
      </c>
      <c r="M109" s="6">
        <f>IF($B109="","",IF($L109&lt;=0,"Paid",IF($D109&lt;Settings!$C$7,"Overdue","Open")))</f>
        <v/>
      </c>
    </row>
    <row r="110" spans="3:13">
      <c r="C110" s="4"/>
      <c r="D110" s="6">
        <f>IF($B110="","",$C110+30)</f>
        <v/>
      </c>
      <c r="H110" s="5"/>
      <c r="I110" s="7">
        <f>IF($B110="","",ROUND($G110*$H110,2))</f>
        <v/>
      </c>
      <c r="J110" s="4"/>
      <c r="K110" s="5"/>
      <c r="L110" s="7">
        <f>IF($B110="","",$I110-$K110)</f>
        <v/>
      </c>
      <c r="M110" s="6">
        <f>IF($B110="","",IF($L110&lt;=0,"Paid",IF($D110&lt;Settings!$C$7,"Overdue","Open")))</f>
        <v/>
      </c>
    </row>
    <row r="111" spans="3:13">
      <c r="C111" s="4"/>
      <c r="D111" s="6">
        <f>IF($B111="","",$C111+30)</f>
        <v/>
      </c>
      <c r="H111" s="5"/>
      <c r="I111" s="7">
        <f>IF($B111="","",ROUND($G111*$H111,2))</f>
        <v/>
      </c>
      <c r="J111" s="4"/>
      <c r="K111" s="5"/>
      <c r="L111" s="7">
        <f>IF($B111="","",$I111-$K111)</f>
        <v/>
      </c>
      <c r="M111" s="6">
        <f>IF($B111="","",IF($L111&lt;=0,"Paid",IF($D111&lt;Settings!$C$7,"Overdue","Open")))</f>
        <v/>
      </c>
    </row>
    <row r="112" spans="3:13">
      <c r="C112" s="4"/>
      <c r="D112" s="6">
        <f>IF($B112="","",$C112+30)</f>
        <v/>
      </c>
      <c r="H112" s="5"/>
      <c r="I112" s="7">
        <f>IF($B112="","",ROUND($G112*$H112,2))</f>
        <v/>
      </c>
      <c r="J112" s="4"/>
      <c r="K112" s="5"/>
      <c r="L112" s="7">
        <f>IF($B112="","",$I112-$K112)</f>
        <v/>
      </c>
      <c r="M112" s="6">
        <f>IF($B112="","",IF($L112&lt;=0,"Paid",IF($D112&lt;Settings!$C$7,"Overdue","Open")))</f>
        <v/>
      </c>
    </row>
    <row r="113" spans="3:13">
      <c r="C113" s="4"/>
      <c r="D113" s="6">
        <f>IF($B113="","",$C113+30)</f>
        <v/>
      </c>
      <c r="H113" s="5"/>
      <c r="I113" s="7">
        <f>IF($B113="","",ROUND($G113*$H113,2))</f>
        <v/>
      </c>
      <c r="J113" s="4"/>
      <c r="K113" s="5"/>
      <c r="L113" s="7">
        <f>IF($B113="","",$I113-$K113)</f>
        <v/>
      </c>
      <c r="M113" s="6">
        <f>IF($B113="","",IF($L113&lt;=0,"Paid",IF($D113&lt;Settings!$C$7,"Overdue","Open")))</f>
        <v/>
      </c>
    </row>
    <row r="114" spans="3:13">
      <c r="C114" s="4"/>
      <c r="D114" s="6">
        <f>IF($B114="","",$C114+30)</f>
        <v/>
      </c>
      <c r="H114" s="5"/>
      <c r="I114" s="7">
        <f>IF($B114="","",ROUND($G114*$H114,2))</f>
        <v/>
      </c>
      <c r="J114" s="4"/>
      <c r="K114" s="5"/>
      <c r="L114" s="7">
        <f>IF($B114="","",$I114-$K114)</f>
        <v/>
      </c>
      <c r="M114" s="6">
        <f>IF($B114="","",IF($L114&lt;=0,"Paid",IF($D114&lt;Settings!$C$7,"Overdue","Open")))</f>
        <v/>
      </c>
    </row>
    <row r="115" spans="3:13">
      <c r="C115" s="4"/>
      <c r="D115" s="6">
        <f>IF($B115="","",$C115+30)</f>
        <v/>
      </c>
      <c r="H115" s="5"/>
      <c r="I115" s="7">
        <f>IF($B115="","",ROUND($G115*$H115,2))</f>
        <v/>
      </c>
      <c r="J115" s="4"/>
      <c r="K115" s="5"/>
      <c r="L115" s="7">
        <f>IF($B115="","",$I115-$K115)</f>
        <v/>
      </c>
      <c r="M115" s="6">
        <f>IF($B115="","",IF($L115&lt;=0,"Paid",IF($D115&lt;Settings!$C$7,"Overdue","Open")))</f>
        <v/>
      </c>
    </row>
    <row r="116" spans="3:13">
      <c r="C116" s="4"/>
      <c r="D116" s="6">
        <f>IF($B116="","",$C116+30)</f>
        <v/>
      </c>
      <c r="H116" s="5"/>
      <c r="I116" s="7">
        <f>IF($B116="","",ROUND($G116*$H116,2))</f>
        <v/>
      </c>
      <c r="J116" s="4"/>
      <c r="K116" s="5"/>
      <c r="L116" s="7">
        <f>IF($B116="","",$I116-$K116)</f>
        <v/>
      </c>
      <c r="M116" s="6">
        <f>IF($B116="","",IF($L116&lt;=0,"Paid",IF($D116&lt;Settings!$C$7,"Overdue","Open")))</f>
        <v/>
      </c>
    </row>
    <row r="117" spans="3:13">
      <c r="C117" s="4"/>
      <c r="D117" s="6">
        <f>IF($B117="","",$C117+30)</f>
        <v/>
      </c>
      <c r="H117" s="5"/>
      <c r="I117" s="7">
        <f>IF($B117="","",ROUND($G117*$H117,2))</f>
        <v/>
      </c>
      <c r="J117" s="4"/>
      <c r="K117" s="5"/>
      <c r="L117" s="7">
        <f>IF($B117="","",$I117-$K117)</f>
        <v/>
      </c>
      <c r="M117" s="6">
        <f>IF($B117="","",IF($L117&lt;=0,"Paid",IF($D117&lt;Settings!$C$7,"Overdue","Open")))</f>
        <v/>
      </c>
    </row>
    <row r="118" spans="3:13">
      <c r="C118" s="4"/>
      <c r="D118" s="6">
        <f>IF($B118="","",$C118+30)</f>
        <v/>
      </c>
      <c r="H118" s="5"/>
      <c r="I118" s="7">
        <f>IF($B118="","",ROUND($G118*$H118,2))</f>
        <v/>
      </c>
      <c r="J118" s="4"/>
      <c r="K118" s="5"/>
      <c r="L118" s="7">
        <f>IF($B118="","",$I118-$K118)</f>
        <v/>
      </c>
      <c r="M118" s="6">
        <f>IF($B118="","",IF($L118&lt;=0,"Paid",IF($D118&lt;Settings!$C$7,"Overdue","Open")))</f>
        <v/>
      </c>
    </row>
    <row r="119" spans="3:13">
      <c r="C119" s="4"/>
      <c r="D119" s="6">
        <f>IF($B119="","",$C119+30)</f>
        <v/>
      </c>
      <c r="H119" s="5"/>
      <c r="I119" s="7">
        <f>IF($B119="","",ROUND($G119*$H119,2))</f>
        <v/>
      </c>
      <c r="J119" s="4"/>
      <c r="K119" s="5"/>
      <c r="L119" s="7">
        <f>IF($B119="","",$I119-$K119)</f>
        <v/>
      </c>
      <c r="M119" s="6">
        <f>IF($B119="","",IF($L119&lt;=0,"Paid",IF($D119&lt;Settings!$C$7,"Overdue","Open")))</f>
        <v/>
      </c>
    </row>
    <row r="120" spans="3:13">
      <c r="C120" s="4"/>
      <c r="D120" s="6">
        <f>IF($B120="","",$C120+30)</f>
        <v/>
      </c>
      <c r="H120" s="5"/>
      <c r="I120" s="7">
        <f>IF($B120="","",ROUND($G120*$H120,2))</f>
        <v/>
      </c>
      <c r="J120" s="4"/>
      <c r="K120" s="5"/>
      <c r="L120" s="7">
        <f>IF($B120="","",$I120-$K120)</f>
        <v/>
      </c>
      <c r="M120" s="6">
        <f>IF($B120="","",IF($L120&lt;=0,"Paid",IF($D120&lt;Settings!$C$7,"Overdue","Open")))</f>
        <v/>
      </c>
    </row>
    <row r="121" spans="3:13">
      <c r="C121" s="4"/>
      <c r="D121" s="6">
        <f>IF($B121="","",$C121+30)</f>
        <v/>
      </c>
      <c r="H121" s="5"/>
      <c r="I121" s="7">
        <f>IF($B121="","",ROUND($G121*$H121,2))</f>
        <v/>
      </c>
      <c r="J121" s="4"/>
      <c r="K121" s="5"/>
      <c r="L121" s="7">
        <f>IF($B121="","",$I121-$K121)</f>
        <v/>
      </c>
      <c r="M121" s="6">
        <f>IF($B121="","",IF($L121&lt;=0,"Paid",IF($D121&lt;Settings!$C$7,"Overdue","Open")))</f>
        <v/>
      </c>
    </row>
    <row r="122" spans="3:13">
      <c r="C122" s="4"/>
      <c r="D122" s="6">
        <f>IF($B122="","",$C122+30)</f>
        <v/>
      </c>
      <c r="H122" s="5"/>
      <c r="I122" s="7">
        <f>IF($B122="","",ROUND($G122*$H122,2))</f>
        <v/>
      </c>
      <c r="J122" s="4"/>
      <c r="K122" s="5"/>
      <c r="L122" s="7">
        <f>IF($B122="","",$I122-$K122)</f>
        <v/>
      </c>
      <c r="M122" s="6">
        <f>IF($B122="","",IF($L122&lt;=0,"Paid",IF($D122&lt;Settings!$C$7,"Overdue","Open")))</f>
        <v/>
      </c>
    </row>
    <row r="123" spans="3:13">
      <c r="C123" s="4"/>
      <c r="D123" s="6">
        <f>IF($B123="","",$C123+30)</f>
        <v/>
      </c>
      <c r="H123" s="5"/>
      <c r="I123" s="7">
        <f>IF($B123="","",ROUND($G123*$H123,2))</f>
        <v/>
      </c>
      <c r="J123" s="4"/>
      <c r="K123" s="5"/>
      <c r="L123" s="7">
        <f>IF($B123="","",$I123-$K123)</f>
        <v/>
      </c>
      <c r="M123" s="6">
        <f>IF($B123="","",IF($L123&lt;=0,"Paid",IF($D123&lt;Settings!$C$7,"Overdue","Open")))</f>
        <v/>
      </c>
    </row>
    <row r="124" spans="3:13">
      <c r="C124" s="4"/>
      <c r="D124" s="6">
        <f>IF($B124="","",$C124+30)</f>
        <v/>
      </c>
      <c r="H124" s="5"/>
      <c r="I124" s="7">
        <f>IF($B124="","",ROUND($G124*$H124,2))</f>
        <v/>
      </c>
      <c r="J124" s="4"/>
      <c r="K124" s="5"/>
      <c r="L124" s="7">
        <f>IF($B124="","",$I124-$K124)</f>
        <v/>
      </c>
      <c r="M124" s="6">
        <f>IF($B124="","",IF($L124&lt;=0,"Paid",IF($D124&lt;Settings!$C$7,"Overdue","Open")))</f>
        <v/>
      </c>
    </row>
    <row r="125" spans="3:13">
      <c r="C125" s="4"/>
      <c r="D125" s="6">
        <f>IF($B125="","",$C125+30)</f>
        <v/>
      </c>
      <c r="H125" s="5"/>
      <c r="I125" s="7">
        <f>IF($B125="","",ROUND($G125*$H125,2))</f>
        <v/>
      </c>
      <c r="J125" s="4"/>
      <c r="K125" s="5"/>
      <c r="L125" s="7">
        <f>IF($B125="","",$I125-$K125)</f>
        <v/>
      </c>
      <c r="M125" s="6">
        <f>IF($B125="","",IF($L125&lt;=0,"Paid",IF($D125&lt;Settings!$C$7,"Overdue","Open")))</f>
        <v/>
      </c>
    </row>
    <row r="126" spans="3:13">
      <c r="C126" s="4"/>
      <c r="D126" s="6">
        <f>IF($B126="","",$C126+30)</f>
        <v/>
      </c>
      <c r="H126" s="5"/>
      <c r="I126" s="7">
        <f>IF($B126="","",ROUND($G126*$H126,2))</f>
        <v/>
      </c>
      <c r="J126" s="4"/>
      <c r="K126" s="5"/>
      <c r="L126" s="7">
        <f>IF($B126="","",$I126-$K126)</f>
        <v/>
      </c>
      <c r="M126" s="6">
        <f>IF($B126="","",IF($L126&lt;=0,"Paid",IF($D126&lt;Settings!$C$7,"Overdue","Open")))</f>
        <v/>
      </c>
    </row>
    <row r="127" spans="3:13">
      <c r="C127" s="4"/>
      <c r="D127" s="6">
        <f>IF($B127="","",$C127+30)</f>
        <v/>
      </c>
      <c r="H127" s="5"/>
      <c r="I127" s="7">
        <f>IF($B127="","",ROUND($G127*$H127,2))</f>
        <v/>
      </c>
      <c r="J127" s="4"/>
      <c r="K127" s="5"/>
      <c r="L127" s="7">
        <f>IF($B127="","",$I127-$K127)</f>
        <v/>
      </c>
      <c r="M127" s="6">
        <f>IF($B127="","",IF($L127&lt;=0,"Paid",IF($D127&lt;Settings!$C$7,"Overdue","Open")))</f>
        <v/>
      </c>
    </row>
    <row r="128" spans="3:13">
      <c r="C128" s="4"/>
      <c r="D128" s="6">
        <f>IF($B128="","",$C128+30)</f>
        <v/>
      </c>
      <c r="H128" s="5"/>
      <c r="I128" s="7">
        <f>IF($B128="","",ROUND($G128*$H128,2))</f>
        <v/>
      </c>
      <c r="J128" s="4"/>
      <c r="K128" s="5"/>
      <c r="L128" s="7">
        <f>IF($B128="","",$I128-$K128)</f>
        <v/>
      </c>
      <c r="M128" s="6">
        <f>IF($B128="","",IF($L128&lt;=0,"Paid",IF($D128&lt;Settings!$C$7,"Overdue","Open")))</f>
        <v/>
      </c>
    </row>
    <row r="129" spans="3:13">
      <c r="C129" s="4"/>
      <c r="D129" s="6">
        <f>IF($B129="","",$C129+30)</f>
        <v/>
      </c>
      <c r="H129" s="5"/>
      <c r="I129" s="7">
        <f>IF($B129="","",ROUND($G129*$H129,2))</f>
        <v/>
      </c>
      <c r="J129" s="4"/>
      <c r="K129" s="5"/>
      <c r="L129" s="7">
        <f>IF($B129="","",$I129-$K129)</f>
        <v/>
      </c>
      <c r="M129" s="6">
        <f>IF($B129="","",IF($L129&lt;=0,"Paid",IF($D129&lt;Settings!$C$7,"Overdue","Open")))</f>
        <v/>
      </c>
    </row>
    <row r="130" spans="3:13">
      <c r="C130" s="4"/>
      <c r="D130" s="6">
        <f>IF($B130="","",$C130+30)</f>
        <v/>
      </c>
      <c r="H130" s="5"/>
      <c r="I130" s="7">
        <f>IF($B130="","",ROUND($G130*$H130,2))</f>
        <v/>
      </c>
      <c r="J130" s="4"/>
      <c r="K130" s="5"/>
      <c r="L130" s="7">
        <f>IF($B130="","",$I130-$K130)</f>
        <v/>
      </c>
      <c r="M130" s="6">
        <f>IF($B130="","",IF($L130&lt;=0,"Paid",IF($D130&lt;Settings!$C$7,"Overdue","Open")))</f>
        <v/>
      </c>
    </row>
    <row r="131" spans="3:13">
      <c r="C131" s="4"/>
      <c r="D131" s="6">
        <f>IF($B131="","",$C131+30)</f>
        <v/>
      </c>
      <c r="H131" s="5"/>
      <c r="I131" s="7">
        <f>IF($B131="","",ROUND($G131*$H131,2))</f>
        <v/>
      </c>
      <c r="J131" s="4"/>
      <c r="K131" s="5"/>
      <c r="L131" s="7">
        <f>IF($B131="","",$I131-$K131)</f>
        <v/>
      </c>
      <c r="M131" s="6">
        <f>IF($B131="","",IF($L131&lt;=0,"Paid",IF($D131&lt;Settings!$C$7,"Overdue","Open")))</f>
        <v/>
      </c>
    </row>
    <row r="132" spans="3:13">
      <c r="C132" s="4"/>
      <c r="D132" s="6">
        <f>IF($B132="","",$C132+30)</f>
        <v/>
      </c>
      <c r="H132" s="5"/>
      <c r="I132" s="7">
        <f>IF($B132="","",ROUND($G132*$H132,2))</f>
        <v/>
      </c>
      <c r="J132" s="4"/>
      <c r="K132" s="5"/>
      <c r="L132" s="7">
        <f>IF($B132="","",$I132-$K132)</f>
        <v/>
      </c>
      <c r="M132" s="6">
        <f>IF($B132="","",IF($L132&lt;=0,"Paid",IF($D132&lt;Settings!$C$7,"Overdue","Open")))</f>
        <v/>
      </c>
    </row>
    <row r="133" spans="3:13">
      <c r="C133" s="4"/>
      <c r="D133" s="6">
        <f>IF($B133="","",$C133+30)</f>
        <v/>
      </c>
      <c r="H133" s="5"/>
      <c r="I133" s="7">
        <f>IF($B133="","",ROUND($G133*$H133,2))</f>
        <v/>
      </c>
      <c r="J133" s="4"/>
      <c r="K133" s="5"/>
      <c r="L133" s="7">
        <f>IF($B133="","",$I133-$K133)</f>
        <v/>
      </c>
      <c r="M133" s="6">
        <f>IF($B133="","",IF($L133&lt;=0,"Paid",IF($D133&lt;Settings!$C$7,"Overdue","Open")))</f>
        <v/>
      </c>
    </row>
    <row r="134" spans="3:13">
      <c r="C134" s="4"/>
      <c r="D134" s="6">
        <f>IF($B134="","",$C134+30)</f>
        <v/>
      </c>
      <c r="H134" s="5"/>
      <c r="I134" s="7">
        <f>IF($B134="","",ROUND($G134*$H134,2))</f>
        <v/>
      </c>
      <c r="J134" s="4"/>
      <c r="K134" s="5"/>
      <c r="L134" s="7">
        <f>IF($B134="","",$I134-$K134)</f>
        <v/>
      </c>
      <c r="M134" s="6">
        <f>IF($B134="","",IF($L134&lt;=0,"Paid",IF($D134&lt;Settings!$C$7,"Overdue","Open")))</f>
        <v/>
      </c>
    </row>
    <row r="135" spans="3:13">
      <c r="C135" s="4"/>
      <c r="D135" s="6">
        <f>IF($B135="","",$C135+30)</f>
        <v/>
      </c>
      <c r="H135" s="5"/>
      <c r="I135" s="7">
        <f>IF($B135="","",ROUND($G135*$H135,2))</f>
        <v/>
      </c>
      <c r="J135" s="4"/>
      <c r="K135" s="5"/>
      <c r="L135" s="7">
        <f>IF($B135="","",$I135-$K135)</f>
        <v/>
      </c>
      <c r="M135" s="6">
        <f>IF($B135="","",IF($L135&lt;=0,"Paid",IF($D135&lt;Settings!$C$7,"Overdue","Open")))</f>
        <v/>
      </c>
    </row>
    <row r="136" spans="3:13">
      <c r="C136" s="4"/>
      <c r="D136" s="6">
        <f>IF($B136="","",$C136+30)</f>
        <v/>
      </c>
      <c r="H136" s="5"/>
      <c r="I136" s="7">
        <f>IF($B136="","",ROUND($G136*$H136,2))</f>
        <v/>
      </c>
      <c r="J136" s="4"/>
      <c r="K136" s="5"/>
      <c r="L136" s="7">
        <f>IF($B136="","",$I136-$K136)</f>
        <v/>
      </c>
      <c r="M136" s="6">
        <f>IF($B136="","",IF($L136&lt;=0,"Paid",IF($D136&lt;Settings!$C$7,"Overdue","Open")))</f>
        <v/>
      </c>
    </row>
    <row r="137" spans="3:13">
      <c r="C137" s="4"/>
      <c r="D137" s="6">
        <f>IF($B137="","",$C137+30)</f>
        <v/>
      </c>
      <c r="H137" s="5"/>
      <c r="I137" s="7">
        <f>IF($B137="","",ROUND($G137*$H137,2))</f>
        <v/>
      </c>
      <c r="J137" s="4"/>
      <c r="K137" s="5"/>
      <c r="L137" s="7">
        <f>IF($B137="","",$I137-$K137)</f>
        <v/>
      </c>
      <c r="M137" s="6">
        <f>IF($B137="","",IF($L137&lt;=0,"Paid",IF($D137&lt;Settings!$C$7,"Overdue","Open")))</f>
        <v/>
      </c>
    </row>
    <row r="138" spans="3:13">
      <c r="C138" s="4"/>
      <c r="D138" s="6">
        <f>IF($B138="","",$C138+30)</f>
        <v/>
      </c>
      <c r="H138" s="5"/>
      <c r="I138" s="7">
        <f>IF($B138="","",ROUND($G138*$H138,2))</f>
        <v/>
      </c>
      <c r="J138" s="4"/>
      <c r="K138" s="5"/>
      <c r="L138" s="7">
        <f>IF($B138="","",$I138-$K138)</f>
        <v/>
      </c>
      <c r="M138" s="6">
        <f>IF($B138="","",IF($L138&lt;=0,"Paid",IF($D138&lt;Settings!$C$7,"Overdue","Open")))</f>
        <v/>
      </c>
    </row>
    <row r="139" spans="3:13">
      <c r="C139" s="4"/>
      <c r="D139" s="6">
        <f>IF($B139="","",$C139+30)</f>
        <v/>
      </c>
      <c r="H139" s="5"/>
      <c r="I139" s="7">
        <f>IF($B139="","",ROUND($G139*$H139,2))</f>
        <v/>
      </c>
      <c r="J139" s="4"/>
      <c r="K139" s="5"/>
      <c r="L139" s="7">
        <f>IF($B139="","",$I139-$K139)</f>
        <v/>
      </c>
      <c r="M139" s="6">
        <f>IF($B139="","",IF($L139&lt;=0,"Paid",IF($D139&lt;Settings!$C$7,"Overdue","Open")))</f>
        <v/>
      </c>
    </row>
    <row r="140" spans="3:13">
      <c r="C140" s="4"/>
      <c r="D140" s="6">
        <f>IF($B140="","",$C140+30)</f>
        <v/>
      </c>
      <c r="H140" s="5"/>
      <c r="I140" s="7">
        <f>IF($B140="","",ROUND($G140*$H140,2))</f>
        <v/>
      </c>
      <c r="J140" s="4"/>
      <c r="K140" s="5"/>
      <c r="L140" s="7">
        <f>IF($B140="","",$I140-$K140)</f>
        <v/>
      </c>
      <c r="M140" s="6">
        <f>IF($B140="","",IF($L140&lt;=0,"Paid",IF($D140&lt;Settings!$C$7,"Overdue","Open")))</f>
        <v/>
      </c>
    </row>
    <row r="141" spans="3:13">
      <c r="C141" s="4"/>
      <c r="D141" s="6">
        <f>IF($B141="","",$C141+30)</f>
        <v/>
      </c>
      <c r="H141" s="5"/>
      <c r="I141" s="7">
        <f>IF($B141="","",ROUND($G141*$H141,2))</f>
        <v/>
      </c>
      <c r="J141" s="4"/>
      <c r="K141" s="5"/>
      <c r="L141" s="7">
        <f>IF($B141="","",$I141-$K141)</f>
        <v/>
      </c>
      <c r="M141" s="6">
        <f>IF($B141="","",IF($L141&lt;=0,"Paid",IF($D141&lt;Settings!$C$7,"Overdue","Open")))</f>
        <v/>
      </c>
    </row>
    <row r="142" spans="3:13">
      <c r="C142" s="4"/>
      <c r="D142" s="6">
        <f>IF($B142="","",$C142+30)</f>
        <v/>
      </c>
      <c r="H142" s="5"/>
      <c r="I142" s="7">
        <f>IF($B142="","",ROUND($G142*$H142,2))</f>
        <v/>
      </c>
      <c r="J142" s="4"/>
      <c r="K142" s="5"/>
      <c r="L142" s="7">
        <f>IF($B142="","",$I142-$K142)</f>
        <v/>
      </c>
      <c r="M142" s="6">
        <f>IF($B142="","",IF($L142&lt;=0,"Paid",IF($D142&lt;Settings!$C$7,"Overdue","Open")))</f>
        <v/>
      </c>
    </row>
    <row r="143" spans="3:13">
      <c r="C143" s="4"/>
      <c r="D143" s="6">
        <f>IF($B143="","",$C143+30)</f>
        <v/>
      </c>
      <c r="H143" s="5"/>
      <c r="I143" s="7">
        <f>IF($B143="","",ROUND($G143*$H143,2))</f>
        <v/>
      </c>
      <c r="J143" s="4"/>
      <c r="K143" s="5"/>
      <c r="L143" s="7">
        <f>IF($B143="","",$I143-$K143)</f>
        <v/>
      </c>
      <c r="M143" s="6">
        <f>IF($B143="","",IF($L143&lt;=0,"Paid",IF($D143&lt;Settings!$C$7,"Overdue","Open")))</f>
        <v/>
      </c>
    </row>
    <row r="144" spans="3:13">
      <c r="C144" s="4"/>
      <c r="D144" s="6">
        <f>IF($B144="","",$C144+30)</f>
        <v/>
      </c>
      <c r="H144" s="5"/>
      <c r="I144" s="7">
        <f>IF($B144="","",ROUND($G144*$H144,2))</f>
        <v/>
      </c>
      <c r="J144" s="4"/>
      <c r="K144" s="5"/>
      <c r="L144" s="7">
        <f>IF($B144="","",$I144-$K144)</f>
        <v/>
      </c>
      <c r="M144" s="6">
        <f>IF($B144="","",IF($L144&lt;=0,"Paid",IF($D144&lt;Settings!$C$7,"Overdue","Open")))</f>
        <v/>
      </c>
    </row>
    <row r="145" spans="3:13">
      <c r="C145" s="4"/>
      <c r="D145" s="6">
        <f>IF($B145="","",$C145+30)</f>
        <v/>
      </c>
      <c r="H145" s="5"/>
      <c r="I145" s="7">
        <f>IF($B145="","",ROUND($G145*$H145,2))</f>
        <v/>
      </c>
      <c r="J145" s="4"/>
      <c r="K145" s="5"/>
      <c r="L145" s="7">
        <f>IF($B145="","",$I145-$K145)</f>
        <v/>
      </c>
      <c r="M145" s="6">
        <f>IF($B145="","",IF($L145&lt;=0,"Paid",IF($D145&lt;Settings!$C$7,"Overdue","Open")))</f>
        <v/>
      </c>
    </row>
    <row r="146" spans="3:13">
      <c r="C146" s="4"/>
      <c r="D146" s="6">
        <f>IF($B146="","",$C146+30)</f>
        <v/>
      </c>
      <c r="H146" s="5"/>
      <c r="I146" s="7">
        <f>IF($B146="","",ROUND($G146*$H146,2))</f>
        <v/>
      </c>
      <c r="J146" s="4"/>
      <c r="K146" s="5"/>
      <c r="L146" s="7">
        <f>IF($B146="","",$I146-$K146)</f>
        <v/>
      </c>
      <c r="M146" s="6">
        <f>IF($B146="","",IF($L146&lt;=0,"Paid",IF($D146&lt;Settings!$C$7,"Overdue","Open")))</f>
        <v/>
      </c>
    </row>
    <row r="147" spans="3:13">
      <c r="C147" s="4"/>
      <c r="D147" s="6">
        <f>IF($B147="","",$C147+30)</f>
        <v/>
      </c>
      <c r="H147" s="5"/>
      <c r="I147" s="7">
        <f>IF($B147="","",ROUND($G147*$H147,2))</f>
        <v/>
      </c>
      <c r="J147" s="4"/>
      <c r="K147" s="5"/>
      <c r="L147" s="7">
        <f>IF($B147="","",$I147-$K147)</f>
        <v/>
      </c>
      <c r="M147" s="6">
        <f>IF($B147="","",IF($L147&lt;=0,"Paid",IF($D147&lt;Settings!$C$7,"Overdue","Open")))</f>
        <v/>
      </c>
    </row>
    <row r="148" spans="3:13">
      <c r="C148" s="4"/>
      <c r="D148" s="6">
        <f>IF($B148="","",$C148+30)</f>
        <v/>
      </c>
      <c r="H148" s="5"/>
      <c r="I148" s="7">
        <f>IF($B148="","",ROUND($G148*$H148,2))</f>
        <v/>
      </c>
      <c r="J148" s="4"/>
      <c r="K148" s="5"/>
      <c r="L148" s="7">
        <f>IF($B148="","",$I148-$K148)</f>
        <v/>
      </c>
      <c r="M148" s="6">
        <f>IF($B148="","",IF($L148&lt;=0,"Paid",IF($D148&lt;Settings!$C$7,"Overdue","Open")))</f>
        <v/>
      </c>
    </row>
    <row r="149" spans="3:13">
      <c r="C149" s="4"/>
      <c r="D149" s="6">
        <f>IF($B149="","",$C149+30)</f>
        <v/>
      </c>
      <c r="H149" s="5"/>
      <c r="I149" s="7">
        <f>IF($B149="","",ROUND($G149*$H149,2))</f>
        <v/>
      </c>
      <c r="J149" s="4"/>
      <c r="K149" s="5"/>
      <c r="L149" s="7">
        <f>IF($B149="","",$I149-$K149)</f>
        <v/>
      </c>
      <c r="M149" s="6">
        <f>IF($B149="","",IF($L149&lt;=0,"Paid",IF($D149&lt;Settings!$C$7,"Overdue","Open")))</f>
        <v/>
      </c>
    </row>
    <row r="150" spans="3:13">
      <c r="C150" s="4"/>
      <c r="D150" s="6">
        <f>IF($B150="","",$C150+30)</f>
        <v/>
      </c>
      <c r="H150" s="5"/>
      <c r="I150" s="7">
        <f>IF($B150="","",ROUND($G150*$H150,2))</f>
        <v/>
      </c>
      <c r="J150" s="4"/>
      <c r="K150" s="5"/>
      <c r="L150" s="7">
        <f>IF($B150="","",$I150-$K150)</f>
        <v/>
      </c>
      <c r="M150" s="6">
        <f>IF($B150="","",IF($L150&lt;=0,"Paid",IF($D150&lt;Settings!$C$7,"Overdue","Open")))</f>
        <v/>
      </c>
    </row>
    <row r="151" spans="3:13">
      <c r="C151" s="4"/>
      <c r="D151" s="6">
        <f>IF($B151="","",$C151+30)</f>
        <v/>
      </c>
      <c r="H151" s="5"/>
      <c r="I151" s="7">
        <f>IF($B151="","",ROUND($G151*$H151,2))</f>
        <v/>
      </c>
      <c r="J151" s="4"/>
      <c r="K151" s="5"/>
      <c r="L151" s="7">
        <f>IF($B151="","",$I151-$K151)</f>
        <v/>
      </c>
      <c r="M151" s="6">
        <f>IF($B151="","",IF($L151&lt;=0,"Paid",IF($D151&lt;Settings!$C$7,"Overdue","Open")))</f>
        <v/>
      </c>
    </row>
    <row r="152" spans="3:13">
      <c r="C152" s="4"/>
      <c r="D152" s="6">
        <f>IF($B152="","",$C152+30)</f>
        <v/>
      </c>
      <c r="H152" s="5"/>
      <c r="I152" s="7">
        <f>IF($B152="","",ROUND($G152*$H152,2))</f>
        <v/>
      </c>
      <c r="J152" s="4"/>
      <c r="K152" s="5"/>
      <c r="L152" s="7">
        <f>IF($B152="","",$I152-$K152)</f>
        <v/>
      </c>
      <c r="M152" s="6">
        <f>IF($B152="","",IF($L152&lt;=0,"Paid",IF($D152&lt;Settings!$C$7,"Overdue","Open")))</f>
        <v/>
      </c>
    </row>
    <row r="153" spans="3:13">
      <c r="C153" s="4"/>
      <c r="D153" s="6">
        <f>IF($B153="","",$C153+30)</f>
        <v/>
      </c>
      <c r="H153" s="5"/>
      <c r="I153" s="7">
        <f>IF($B153="","",ROUND($G153*$H153,2))</f>
        <v/>
      </c>
      <c r="J153" s="4"/>
      <c r="K153" s="5"/>
      <c r="L153" s="7">
        <f>IF($B153="","",$I153-$K153)</f>
        <v/>
      </c>
      <c r="M153" s="6">
        <f>IF($B153="","",IF($L153&lt;=0,"Paid",IF($D153&lt;Settings!$C$7,"Overdue","Open")))</f>
        <v/>
      </c>
    </row>
    <row r="154" spans="3:13">
      <c r="C154" s="4"/>
      <c r="D154" s="6">
        <f>IF($B154="","",$C154+30)</f>
        <v/>
      </c>
      <c r="H154" s="5"/>
      <c r="I154" s="7">
        <f>IF($B154="","",ROUND($G154*$H154,2))</f>
        <v/>
      </c>
      <c r="J154" s="4"/>
      <c r="K154" s="5"/>
      <c r="L154" s="7">
        <f>IF($B154="","",$I154-$K154)</f>
        <v/>
      </c>
      <c r="M154" s="6">
        <f>IF($B154="","",IF($L154&lt;=0,"Paid",IF($D154&lt;Settings!$C$7,"Overdue","Open")))</f>
        <v/>
      </c>
    </row>
    <row r="155" spans="3:13">
      <c r="C155" s="4"/>
      <c r="D155" s="6">
        <f>IF($B155="","",$C155+30)</f>
        <v/>
      </c>
      <c r="H155" s="5"/>
      <c r="I155" s="7">
        <f>IF($B155="","",ROUND($G155*$H155,2))</f>
        <v/>
      </c>
      <c r="J155" s="4"/>
      <c r="K155" s="5"/>
      <c r="L155" s="7">
        <f>IF($B155="","",$I155-$K155)</f>
        <v/>
      </c>
      <c r="M155" s="6">
        <f>IF($B155="","",IF($L155&lt;=0,"Paid",IF($D155&lt;Settings!$C$7,"Overdue","Open")))</f>
        <v/>
      </c>
    </row>
    <row r="156" spans="3:13">
      <c r="C156" s="4"/>
      <c r="D156" s="6">
        <f>IF($B156="","",$C156+30)</f>
        <v/>
      </c>
      <c r="H156" s="5"/>
      <c r="I156" s="7">
        <f>IF($B156="","",ROUND($G156*$H156,2))</f>
        <v/>
      </c>
      <c r="J156" s="4"/>
      <c r="K156" s="5"/>
      <c r="L156" s="7">
        <f>IF($B156="","",$I156-$K156)</f>
        <v/>
      </c>
      <c r="M156" s="6">
        <f>IF($B156="","",IF($L156&lt;=0,"Paid",IF($D156&lt;Settings!$C$7,"Overdue","Open")))</f>
        <v/>
      </c>
    </row>
    <row r="157" spans="3:13">
      <c r="C157" s="4"/>
      <c r="D157" s="6">
        <f>IF($B157="","",$C157+30)</f>
        <v/>
      </c>
      <c r="H157" s="5"/>
      <c r="I157" s="7">
        <f>IF($B157="","",ROUND($G157*$H157,2))</f>
        <v/>
      </c>
      <c r="J157" s="4"/>
      <c r="K157" s="5"/>
      <c r="L157" s="7">
        <f>IF($B157="","",$I157-$K157)</f>
        <v/>
      </c>
      <c r="M157" s="6">
        <f>IF($B157="","",IF($L157&lt;=0,"Paid",IF($D157&lt;Settings!$C$7,"Overdue","Open")))</f>
        <v/>
      </c>
    </row>
    <row r="158" spans="3:13">
      <c r="C158" s="4"/>
      <c r="D158" s="6">
        <f>IF($B158="","",$C158+30)</f>
        <v/>
      </c>
      <c r="H158" s="5"/>
      <c r="I158" s="7">
        <f>IF($B158="","",ROUND($G158*$H158,2))</f>
        <v/>
      </c>
      <c r="J158" s="4"/>
      <c r="K158" s="5"/>
      <c r="L158" s="7">
        <f>IF($B158="","",$I158-$K158)</f>
        <v/>
      </c>
      <c r="M158" s="6">
        <f>IF($B158="","",IF($L158&lt;=0,"Paid",IF($D158&lt;Settings!$C$7,"Overdue","Open")))</f>
        <v/>
      </c>
    </row>
    <row r="159" spans="3:13">
      <c r="C159" s="4"/>
      <c r="D159" s="6">
        <f>IF($B159="","",$C159+30)</f>
        <v/>
      </c>
      <c r="H159" s="5"/>
      <c r="I159" s="7">
        <f>IF($B159="","",ROUND($G159*$H159,2))</f>
        <v/>
      </c>
      <c r="J159" s="4"/>
      <c r="K159" s="5"/>
      <c r="L159" s="7">
        <f>IF($B159="","",$I159-$K159)</f>
        <v/>
      </c>
      <c r="M159" s="6">
        <f>IF($B159="","",IF($L159&lt;=0,"Paid",IF($D159&lt;Settings!$C$7,"Overdue","Open")))</f>
        <v/>
      </c>
    </row>
    <row r="160" spans="3:13">
      <c r="C160" s="4"/>
      <c r="D160" s="6">
        <f>IF($B160="","",$C160+30)</f>
        <v/>
      </c>
      <c r="H160" s="5"/>
      <c r="I160" s="7">
        <f>IF($B160="","",ROUND($G160*$H160,2))</f>
        <v/>
      </c>
      <c r="J160" s="4"/>
      <c r="K160" s="5"/>
      <c r="L160" s="7">
        <f>IF($B160="","",$I160-$K160)</f>
        <v/>
      </c>
      <c r="M160" s="6">
        <f>IF($B160="","",IF($L160&lt;=0,"Paid",IF($D160&lt;Settings!$C$7,"Overdue","Open")))</f>
        <v/>
      </c>
    </row>
    <row r="161" spans="3:13">
      <c r="C161" s="4"/>
      <c r="D161" s="6">
        <f>IF($B161="","",$C161+30)</f>
        <v/>
      </c>
      <c r="H161" s="5"/>
      <c r="I161" s="7">
        <f>IF($B161="","",ROUND($G161*$H161,2))</f>
        <v/>
      </c>
      <c r="J161" s="4"/>
      <c r="K161" s="5"/>
      <c r="L161" s="7">
        <f>IF($B161="","",$I161-$K161)</f>
        <v/>
      </c>
      <c r="M161" s="6">
        <f>IF($B161="","",IF($L161&lt;=0,"Paid",IF($D161&lt;Settings!$C$7,"Overdue","Open")))</f>
        <v/>
      </c>
    </row>
    <row r="162" spans="3:13">
      <c r="C162" s="4"/>
      <c r="D162" s="6">
        <f>IF($B162="","",$C162+30)</f>
        <v/>
      </c>
      <c r="H162" s="5"/>
      <c r="I162" s="7">
        <f>IF($B162="","",ROUND($G162*$H162,2))</f>
        <v/>
      </c>
      <c r="J162" s="4"/>
      <c r="K162" s="5"/>
      <c r="L162" s="7">
        <f>IF($B162="","",$I162-$K162)</f>
        <v/>
      </c>
      <c r="M162" s="6">
        <f>IF($B162="","",IF($L162&lt;=0,"Paid",IF($D162&lt;Settings!$C$7,"Overdue","Open")))</f>
        <v/>
      </c>
    </row>
    <row r="163" spans="3:13">
      <c r="C163" s="4"/>
      <c r="D163" s="6">
        <f>IF($B163="","",$C163+30)</f>
        <v/>
      </c>
      <c r="H163" s="5"/>
      <c r="I163" s="7">
        <f>IF($B163="","",ROUND($G163*$H163,2))</f>
        <v/>
      </c>
      <c r="J163" s="4"/>
      <c r="K163" s="5"/>
      <c r="L163" s="7">
        <f>IF($B163="","",$I163-$K163)</f>
        <v/>
      </c>
      <c r="M163" s="6">
        <f>IF($B163="","",IF($L163&lt;=0,"Paid",IF($D163&lt;Settings!$C$7,"Overdue","Open")))</f>
        <v/>
      </c>
    </row>
    <row r="164" spans="3:13">
      <c r="C164" s="4"/>
      <c r="D164" s="6">
        <f>IF($B164="","",$C164+30)</f>
        <v/>
      </c>
      <c r="H164" s="5"/>
      <c r="I164" s="7">
        <f>IF($B164="","",ROUND($G164*$H164,2))</f>
        <v/>
      </c>
      <c r="J164" s="4"/>
      <c r="K164" s="5"/>
      <c r="L164" s="7">
        <f>IF($B164="","",$I164-$K164)</f>
        <v/>
      </c>
      <c r="M164" s="6">
        <f>IF($B164="","",IF($L164&lt;=0,"Paid",IF($D164&lt;Settings!$C$7,"Overdue","Open")))</f>
        <v/>
      </c>
    </row>
    <row r="165" spans="3:13">
      <c r="C165" s="4"/>
      <c r="D165" s="6">
        <f>IF($B165="","",$C165+30)</f>
        <v/>
      </c>
      <c r="H165" s="5"/>
      <c r="I165" s="7">
        <f>IF($B165="","",ROUND($G165*$H165,2))</f>
        <v/>
      </c>
      <c r="J165" s="4"/>
      <c r="K165" s="5"/>
      <c r="L165" s="7">
        <f>IF($B165="","",$I165-$K165)</f>
        <v/>
      </c>
      <c r="M165" s="6">
        <f>IF($B165="","",IF($L165&lt;=0,"Paid",IF($D165&lt;Settings!$C$7,"Overdue","Open")))</f>
        <v/>
      </c>
    </row>
    <row r="166" spans="3:13">
      <c r="C166" s="4"/>
      <c r="D166" s="6">
        <f>IF($B166="","",$C166+30)</f>
        <v/>
      </c>
      <c r="H166" s="5"/>
      <c r="I166" s="7">
        <f>IF($B166="","",ROUND($G166*$H166,2))</f>
        <v/>
      </c>
      <c r="J166" s="4"/>
      <c r="K166" s="5"/>
      <c r="L166" s="7">
        <f>IF($B166="","",$I166-$K166)</f>
        <v/>
      </c>
      <c r="M166" s="6">
        <f>IF($B166="","",IF($L166&lt;=0,"Paid",IF($D166&lt;Settings!$C$7,"Overdue","Open")))</f>
        <v/>
      </c>
    </row>
    <row r="167" spans="3:13">
      <c r="C167" s="4"/>
      <c r="D167" s="6">
        <f>IF($B167="","",$C167+30)</f>
        <v/>
      </c>
      <c r="H167" s="5"/>
      <c r="I167" s="7">
        <f>IF($B167="","",ROUND($G167*$H167,2))</f>
        <v/>
      </c>
      <c r="J167" s="4"/>
      <c r="K167" s="5"/>
      <c r="L167" s="7">
        <f>IF($B167="","",$I167-$K167)</f>
        <v/>
      </c>
      <c r="M167" s="6">
        <f>IF($B167="","",IF($L167&lt;=0,"Paid",IF($D167&lt;Settings!$C$7,"Overdue","Open")))</f>
        <v/>
      </c>
    </row>
    <row r="168" spans="3:13">
      <c r="C168" s="4"/>
      <c r="D168" s="6">
        <f>IF($B168="","",$C168+30)</f>
        <v/>
      </c>
      <c r="H168" s="5"/>
      <c r="I168" s="7">
        <f>IF($B168="","",ROUND($G168*$H168,2))</f>
        <v/>
      </c>
      <c r="J168" s="4"/>
      <c r="K168" s="5"/>
      <c r="L168" s="7">
        <f>IF($B168="","",$I168-$K168)</f>
        <v/>
      </c>
      <c r="M168" s="6">
        <f>IF($B168="","",IF($L168&lt;=0,"Paid",IF($D168&lt;Settings!$C$7,"Overdue","Open")))</f>
        <v/>
      </c>
    </row>
    <row r="169" spans="3:13">
      <c r="C169" s="4"/>
      <c r="D169" s="6">
        <f>IF($B169="","",$C169+30)</f>
        <v/>
      </c>
      <c r="H169" s="5"/>
      <c r="I169" s="7">
        <f>IF($B169="","",ROUND($G169*$H169,2))</f>
        <v/>
      </c>
      <c r="J169" s="4"/>
      <c r="K169" s="5"/>
      <c r="L169" s="7">
        <f>IF($B169="","",$I169-$K169)</f>
        <v/>
      </c>
      <c r="M169" s="6">
        <f>IF($B169="","",IF($L169&lt;=0,"Paid",IF($D169&lt;Settings!$C$7,"Overdue","Open")))</f>
        <v/>
      </c>
    </row>
    <row r="170" spans="3:13">
      <c r="C170" s="4"/>
      <c r="D170" s="6">
        <f>IF($B170="","",$C170+30)</f>
        <v/>
      </c>
      <c r="H170" s="5"/>
      <c r="I170" s="7">
        <f>IF($B170="","",ROUND($G170*$H170,2))</f>
        <v/>
      </c>
      <c r="J170" s="4"/>
      <c r="K170" s="5"/>
      <c r="L170" s="7">
        <f>IF($B170="","",$I170-$K170)</f>
        <v/>
      </c>
      <c r="M170" s="6">
        <f>IF($B170="","",IF($L170&lt;=0,"Paid",IF($D170&lt;Settings!$C$7,"Overdue","Open")))</f>
        <v/>
      </c>
    </row>
    <row r="171" spans="3:13">
      <c r="C171" s="4"/>
      <c r="D171" s="6">
        <f>IF($B171="","",$C171+30)</f>
        <v/>
      </c>
      <c r="H171" s="5"/>
      <c r="I171" s="7">
        <f>IF($B171="","",ROUND($G171*$H171,2))</f>
        <v/>
      </c>
      <c r="J171" s="4"/>
      <c r="K171" s="5"/>
      <c r="L171" s="7">
        <f>IF($B171="","",$I171-$K171)</f>
        <v/>
      </c>
      <c r="M171" s="6">
        <f>IF($B171="","",IF($L171&lt;=0,"Paid",IF($D171&lt;Settings!$C$7,"Overdue","Open")))</f>
        <v/>
      </c>
    </row>
    <row r="172" spans="3:13">
      <c r="C172" s="4"/>
      <c r="D172" s="6">
        <f>IF($B172="","",$C172+30)</f>
        <v/>
      </c>
      <c r="H172" s="5"/>
      <c r="I172" s="7">
        <f>IF($B172="","",ROUND($G172*$H172,2))</f>
        <v/>
      </c>
      <c r="J172" s="4"/>
      <c r="K172" s="5"/>
      <c r="L172" s="7">
        <f>IF($B172="","",$I172-$K172)</f>
        <v/>
      </c>
      <c r="M172" s="6">
        <f>IF($B172="","",IF($L172&lt;=0,"Paid",IF($D172&lt;Settings!$C$7,"Overdue","Open")))</f>
        <v/>
      </c>
    </row>
    <row r="173" spans="3:13">
      <c r="C173" s="4"/>
      <c r="D173" s="6">
        <f>IF($B173="","",$C173+30)</f>
        <v/>
      </c>
      <c r="H173" s="5"/>
      <c r="I173" s="7">
        <f>IF($B173="","",ROUND($G173*$H173,2))</f>
        <v/>
      </c>
      <c r="J173" s="4"/>
      <c r="K173" s="5"/>
      <c r="L173" s="7">
        <f>IF($B173="","",$I173-$K173)</f>
        <v/>
      </c>
      <c r="M173" s="6">
        <f>IF($B173="","",IF($L173&lt;=0,"Paid",IF($D173&lt;Settings!$C$7,"Overdue","Open")))</f>
        <v/>
      </c>
    </row>
    <row r="174" spans="3:13">
      <c r="C174" s="4"/>
      <c r="D174" s="6">
        <f>IF($B174="","",$C174+30)</f>
        <v/>
      </c>
      <c r="H174" s="5"/>
      <c r="I174" s="7">
        <f>IF($B174="","",ROUND($G174*$H174,2))</f>
        <v/>
      </c>
      <c r="J174" s="4"/>
      <c r="K174" s="5"/>
      <c r="L174" s="7">
        <f>IF($B174="","",$I174-$K174)</f>
        <v/>
      </c>
      <c r="M174" s="6">
        <f>IF($B174="","",IF($L174&lt;=0,"Paid",IF($D174&lt;Settings!$C$7,"Overdue","Open")))</f>
        <v/>
      </c>
    </row>
    <row r="175" spans="3:13">
      <c r="C175" s="4"/>
      <c r="D175" s="6">
        <f>IF($B175="","",$C175+30)</f>
        <v/>
      </c>
      <c r="H175" s="5"/>
      <c r="I175" s="7">
        <f>IF($B175="","",ROUND($G175*$H175,2))</f>
        <v/>
      </c>
      <c r="J175" s="4"/>
      <c r="K175" s="5"/>
      <c r="L175" s="7">
        <f>IF($B175="","",$I175-$K175)</f>
        <v/>
      </c>
      <c r="M175" s="6">
        <f>IF($B175="","",IF($L175&lt;=0,"Paid",IF($D175&lt;Settings!$C$7,"Overdue","Open")))</f>
        <v/>
      </c>
    </row>
    <row r="176" spans="3:13">
      <c r="C176" s="4"/>
      <c r="D176" s="6">
        <f>IF($B176="","",$C176+30)</f>
        <v/>
      </c>
      <c r="H176" s="5"/>
      <c r="I176" s="7">
        <f>IF($B176="","",ROUND($G176*$H176,2))</f>
        <v/>
      </c>
      <c r="J176" s="4"/>
      <c r="K176" s="5"/>
      <c r="L176" s="7">
        <f>IF($B176="","",$I176-$K176)</f>
        <v/>
      </c>
      <c r="M176" s="6">
        <f>IF($B176="","",IF($L176&lt;=0,"Paid",IF($D176&lt;Settings!$C$7,"Overdue","Open")))</f>
        <v/>
      </c>
    </row>
    <row r="177" spans="3:13">
      <c r="C177" s="4"/>
      <c r="D177" s="6">
        <f>IF($B177="","",$C177+30)</f>
        <v/>
      </c>
      <c r="H177" s="5"/>
      <c r="I177" s="7">
        <f>IF($B177="","",ROUND($G177*$H177,2))</f>
        <v/>
      </c>
      <c r="J177" s="4"/>
      <c r="K177" s="5"/>
      <c r="L177" s="7">
        <f>IF($B177="","",$I177-$K177)</f>
        <v/>
      </c>
      <c r="M177" s="6">
        <f>IF($B177="","",IF($L177&lt;=0,"Paid",IF($D177&lt;Settings!$C$7,"Overdue","Open")))</f>
        <v/>
      </c>
    </row>
    <row r="178" spans="3:13">
      <c r="C178" s="4"/>
      <c r="D178" s="6">
        <f>IF($B178="","",$C178+30)</f>
        <v/>
      </c>
      <c r="H178" s="5"/>
      <c r="I178" s="7">
        <f>IF($B178="","",ROUND($G178*$H178,2))</f>
        <v/>
      </c>
      <c r="J178" s="4"/>
      <c r="K178" s="5"/>
      <c r="L178" s="7">
        <f>IF($B178="","",$I178-$K178)</f>
        <v/>
      </c>
      <c r="M178" s="6">
        <f>IF($B178="","",IF($L178&lt;=0,"Paid",IF($D178&lt;Settings!$C$7,"Overdue","Open")))</f>
        <v/>
      </c>
    </row>
    <row r="179" spans="3:13">
      <c r="C179" s="4"/>
      <c r="D179" s="6">
        <f>IF($B179="","",$C179+30)</f>
        <v/>
      </c>
      <c r="H179" s="5"/>
      <c r="I179" s="7">
        <f>IF($B179="","",ROUND($G179*$H179,2))</f>
        <v/>
      </c>
      <c r="J179" s="4"/>
      <c r="K179" s="5"/>
      <c r="L179" s="7">
        <f>IF($B179="","",$I179-$K179)</f>
        <v/>
      </c>
      <c r="M179" s="6">
        <f>IF($B179="","",IF($L179&lt;=0,"Paid",IF($D179&lt;Settings!$C$7,"Overdue","Open")))</f>
        <v/>
      </c>
    </row>
    <row r="180" spans="3:13">
      <c r="C180" s="4"/>
      <c r="D180" s="6">
        <f>IF($B180="","",$C180+30)</f>
        <v/>
      </c>
      <c r="H180" s="5"/>
      <c r="I180" s="7">
        <f>IF($B180="","",ROUND($G180*$H180,2))</f>
        <v/>
      </c>
      <c r="J180" s="4"/>
      <c r="K180" s="5"/>
      <c r="L180" s="7">
        <f>IF($B180="","",$I180-$K180)</f>
        <v/>
      </c>
      <c r="M180" s="6">
        <f>IF($B180="","",IF($L180&lt;=0,"Paid",IF($D180&lt;Settings!$C$7,"Overdue","Open")))</f>
        <v/>
      </c>
    </row>
    <row r="181" spans="3:13">
      <c r="C181" s="4"/>
      <c r="D181" s="6">
        <f>IF($B181="","",$C181+30)</f>
        <v/>
      </c>
      <c r="H181" s="5"/>
      <c r="I181" s="7">
        <f>IF($B181="","",ROUND($G181*$H181,2))</f>
        <v/>
      </c>
      <c r="J181" s="4"/>
      <c r="K181" s="5"/>
      <c r="L181" s="7">
        <f>IF($B181="","",$I181-$K181)</f>
        <v/>
      </c>
      <c r="M181" s="6">
        <f>IF($B181="","",IF($L181&lt;=0,"Paid",IF($D181&lt;Settings!$C$7,"Overdue","Open")))</f>
        <v/>
      </c>
    </row>
    <row r="182" spans="3:13">
      <c r="C182" s="4"/>
      <c r="D182" s="6">
        <f>IF($B182="","",$C182+30)</f>
        <v/>
      </c>
      <c r="H182" s="5"/>
      <c r="I182" s="7">
        <f>IF($B182="","",ROUND($G182*$H182,2))</f>
        <v/>
      </c>
      <c r="J182" s="4"/>
      <c r="K182" s="5"/>
      <c r="L182" s="7">
        <f>IF($B182="","",$I182-$K182)</f>
        <v/>
      </c>
      <c r="M182" s="6">
        <f>IF($B182="","",IF($L182&lt;=0,"Paid",IF($D182&lt;Settings!$C$7,"Overdue","Open")))</f>
        <v/>
      </c>
    </row>
    <row r="183" spans="3:13">
      <c r="C183" s="4"/>
      <c r="D183" s="6">
        <f>IF($B183="","",$C183+30)</f>
        <v/>
      </c>
      <c r="H183" s="5"/>
      <c r="I183" s="7">
        <f>IF($B183="","",ROUND($G183*$H183,2))</f>
        <v/>
      </c>
      <c r="J183" s="4"/>
      <c r="K183" s="5"/>
      <c r="L183" s="7">
        <f>IF($B183="","",$I183-$K183)</f>
        <v/>
      </c>
      <c r="M183" s="6">
        <f>IF($B183="","",IF($L183&lt;=0,"Paid",IF($D183&lt;Settings!$C$7,"Overdue","Open")))</f>
        <v/>
      </c>
    </row>
    <row r="184" spans="3:13">
      <c r="C184" s="4"/>
      <c r="D184" s="6">
        <f>IF($B184="","",$C184+30)</f>
        <v/>
      </c>
      <c r="H184" s="5"/>
      <c r="I184" s="7">
        <f>IF($B184="","",ROUND($G184*$H184,2))</f>
        <v/>
      </c>
      <c r="J184" s="4"/>
      <c r="K184" s="5"/>
      <c r="L184" s="7">
        <f>IF($B184="","",$I184-$K184)</f>
        <v/>
      </c>
      <c r="M184" s="6">
        <f>IF($B184="","",IF($L184&lt;=0,"Paid",IF($D184&lt;Settings!$C$7,"Overdue","Open")))</f>
        <v/>
      </c>
    </row>
    <row r="185" spans="3:13">
      <c r="C185" s="4"/>
      <c r="D185" s="6">
        <f>IF($B185="","",$C185+30)</f>
        <v/>
      </c>
      <c r="H185" s="5"/>
      <c r="I185" s="7">
        <f>IF($B185="","",ROUND($G185*$H185,2))</f>
        <v/>
      </c>
      <c r="J185" s="4"/>
      <c r="K185" s="5"/>
      <c r="L185" s="7">
        <f>IF($B185="","",$I185-$K185)</f>
        <v/>
      </c>
      <c r="M185" s="6">
        <f>IF($B185="","",IF($L185&lt;=0,"Paid",IF($D185&lt;Settings!$C$7,"Overdue","Open")))</f>
        <v/>
      </c>
    </row>
    <row r="186" spans="3:13">
      <c r="C186" s="4"/>
      <c r="D186" s="6">
        <f>IF($B186="","",$C186+30)</f>
        <v/>
      </c>
      <c r="H186" s="5"/>
      <c r="I186" s="7">
        <f>IF($B186="","",ROUND($G186*$H186,2))</f>
        <v/>
      </c>
      <c r="J186" s="4"/>
      <c r="K186" s="5"/>
      <c r="L186" s="7">
        <f>IF($B186="","",$I186-$K186)</f>
        <v/>
      </c>
      <c r="M186" s="6">
        <f>IF($B186="","",IF($L186&lt;=0,"Paid",IF($D186&lt;Settings!$C$7,"Overdue","Open")))</f>
        <v/>
      </c>
    </row>
    <row r="187" spans="3:13">
      <c r="C187" s="4"/>
      <c r="D187" s="6">
        <f>IF($B187="","",$C187+30)</f>
        <v/>
      </c>
      <c r="H187" s="5"/>
      <c r="I187" s="7">
        <f>IF($B187="","",ROUND($G187*$H187,2))</f>
        <v/>
      </c>
      <c r="J187" s="4"/>
      <c r="K187" s="5"/>
      <c r="L187" s="7">
        <f>IF($B187="","",$I187-$K187)</f>
        <v/>
      </c>
      <c r="M187" s="6">
        <f>IF($B187="","",IF($L187&lt;=0,"Paid",IF($D187&lt;Settings!$C$7,"Overdue","Open")))</f>
        <v/>
      </c>
    </row>
    <row r="188" spans="3:13">
      <c r="C188" s="4"/>
      <c r="D188" s="6">
        <f>IF($B188="","",$C188+30)</f>
        <v/>
      </c>
      <c r="H188" s="5"/>
      <c r="I188" s="7">
        <f>IF($B188="","",ROUND($G188*$H188,2))</f>
        <v/>
      </c>
      <c r="J188" s="4"/>
      <c r="K188" s="5"/>
      <c r="L188" s="7">
        <f>IF($B188="","",$I188-$K188)</f>
        <v/>
      </c>
      <c r="M188" s="6">
        <f>IF($B188="","",IF($L188&lt;=0,"Paid",IF($D188&lt;Settings!$C$7,"Overdue","Open")))</f>
        <v/>
      </c>
    </row>
    <row r="189" spans="3:13">
      <c r="C189" s="4"/>
      <c r="D189" s="6">
        <f>IF($B189="","",$C189+30)</f>
        <v/>
      </c>
      <c r="H189" s="5"/>
      <c r="I189" s="7">
        <f>IF($B189="","",ROUND($G189*$H189,2))</f>
        <v/>
      </c>
      <c r="J189" s="4"/>
      <c r="K189" s="5"/>
      <c r="L189" s="7">
        <f>IF($B189="","",$I189-$K189)</f>
        <v/>
      </c>
      <c r="M189" s="6">
        <f>IF($B189="","",IF($L189&lt;=0,"Paid",IF($D189&lt;Settings!$C$7,"Overdue","Open")))</f>
        <v/>
      </c>
    </row>
    <row r="190" spans="3:13">
      <c r="C190" s="4"/>
      <c r="D190" s="6">
        <f>IF($B190="","",$C190+30)</f>
        <v/>
      </c>
      <c r="H190" s="5"/>
      <c r="I190" s="7">
        <f>IF($B190="","",ROUND($G190*$H190,2))</f>
        <v/>
      </c>
      <c r="J190" s="4"/>
      <c r="K190" s="5"/>
      <c r="L190" s="7">
        <f>IF($B190="","",$I190-$K190)</f>
        <v/>
      </c>
      <c r="M190" s="6">
        <f>IF($B190="","",IF($L190&lt;=0,"Paid",IF($D190&lt;Settings!$C$7,"Overdue","Open")))</f>
        <v/>
      </c>
    </row>
    <row r="191" spans="3:13">
      <c r="C191" s="4"/>
      <c r="D191" s="6">
        <f>IF($B191="","",$C191+30)</f>
        <v/>
      </c>
      <c r="H191" s="5"/>
      <c r="I191" s="7">
        <f>IF($B191="","",ROUND($G191*$H191,2))</f>
        <v/>
      </c>
      <c r="J191" s="4"/>
      <c r="K191" s="5"/>
      <c r="L191" s="7">
        <f>IF($B191="","",$I191-$K191)</f>
        <v/>
      </c>
      <c r="M191" s="6">
        <f>IF($B191="","",IF($L191&lt;=0,"Paid",IF($D191&lt;Settings!$C$7,"Overdue","Open")))</f>
        <v/>
      </c>
    </row>
    <row r="192" spans="3:13">
      <c r="C192" s="4"/>
      <c r="D192" s="6">
        <f>IF($B192="","",$C192+30)</f>
        <v/>
      </c>
      <c r="H192" s="5"/>
      <c r="I192" s="7">
        <f>IF($B192="","",ROUND($G192*$H192,2))</f>
        <v/>
      </c>
      <c r="J192" s="4"/>
      <c r="K192" s="5"/>
      <c r="L192" s="7">
        <f>IF($B192="","",$I192-$K192)</f>
        <v/>
      </c>
      <c r="M192" s="6">
        <f>IF($B192="","",IF($L192&lt;=0,"Paid",IF($D192&lt;Settings!$C$7,"Overdue","Open")))</f>
        <v/>
      </c>
    </row>
    <row r="193" spans="3:13">
      <c r="C193" s="4"/>
      <c r="D193" s="6">
        <f>IF($B193="","",$C193+30)</f>
        <v/>
      </c>
      <c r="H193" s="5"/>
      <c r="I193" s="7">
        <f>IF($B193="","",ROUND($G193*$H193,2))</f>
        <v/>
      </c>
      <c r="J193" s="4"/>
      <c r="K193" s="5"/>
      <c r="L193" s="7">
        <f>IF($B193="","",$I193-$K193)</f>
        <v/>
      </c>
      <c r="M193" s="6">
        <f>IF($B193="","",IF($L193&lt;=0,"Paid",IF($D193&lt;Settings!$C$7,"Overdue","Open")))</f>
        <v/>
      </c>
    </row>
    <row r="194" spans="3:13">
      <c r="C194" s="4"/>
      <c r="D194" s="6">
        <f>IF($B194="","",$C194+30)</f>
        <v/>
      </c>
      <c r="H194" s="5"/>
      <c r="I194" s="7">
        <f>IF($B194="","",ROUND($G194*$H194,2))</f>
        <v/>
      </c>
      <c r="J194" s="4"/>
      <c r="K194" s="5"/>
      <c r="L194" s="7">
        <f>IF($B194="","",$I194-$K194)</f>
        <v/>
      </c>
      <c r="M194" s="6">
        <f>IF($B194="","",IF($L194&lt;=0,"Paid",IF($D194&lt;Settings!$C$7,"Overdue","Open")))</f>
        <v/>
      </c>
    </row>
    <row r="195" spans="3:13">
      <c r="C195" s="4"/>
      <c r="D195" s="6">
        <f>IF($B195="","",$C195+30)</f>
        <v/>
      </c>
      <c r="H195" s="5"/>
      <c r="I195" s="7">
        <f>IF($B195="","",ROUND($G195*$H195,2))</f>
        <v/>
      </c>
      <c r="J195" s="4"/>
      <c r="K195" s="5"/>
      <c r="L195" s="7">
        <f>IF($B195="","",$I195-$K195)</f>
        <v/>
      </c>
      <c r="M195" s="6">
        <f>IF($B195="","",IF($L195&lt;=0,"Paid",IF($D195&lt;Settings!$C$7,"Overdue","Open")))</f>
        <v/>
      </c>
    </row>
    <row r="196" spans="3:13">
      <c r="C196" s="4"/>
      <c r="D196" s="6">
        <f>IF($B196="","",$C196+30)</f>
        <v/>
      </c>
      <c r="H196" s="5"/>
      <c r="I196" s="7">
        <f>IF($B196="","",ROUND($G196*$H196,2))</f>
        <v/>
      </c>
      <c r="J196" s="4"/>
      <c r="K196" s="5"/>
      <c r="L196" s="7">
        <f>IF($B196="","",$I196-$K196)</f>
        <v/>
      </c>
      <c r="M196" s="6">
        <f>IF($B196="","",IF($L196&lt;=0,"Paid",IF($D196&lt;Settings!$C$7,"Overdue","Open")))</f>
        <v/>
      </c>
    </row>
    <row r="197" spans="3:13">
      <c r="C197" s="4"/>
      <c r="D197" s="6">
        <f>IF($B197="","",$C197+30)</f>
        <v/>
      </c>
      <c r="H197" s="5"/>
      <c r="I197" s="7">
        <f>IF($B197="","",ROUND($G197*$H197,2))</f>
        <v/>
      </c>
      <c r="J197" s="4"/>
      <c r="K197" s="5"/>
      <c r="L197" s="7">
        <f>IF($B197="","",$I197-$K197)</f>
        <v/>
      </c>
      <c r="M197" s="6">
        <f>IF($B197="","",IF($L197&lt;=0,"Paid",IF($D197&lt;Settings!$C$7,"Overdue","Open")))</f>
        <v/>
      </c>
    </row>
    <row r="198" spans="3:13">
      <c r="C198" s="4"/>
      <c r="D198" s="6">
        <f>IF($B198="","",$C198+30)</f>
        <v/>
      </c>
      <c r="H198" s="5"/>
      <c r="I198" s="7">
        <f>IF($B198="","",ROUND($G198*$H198,2))</f>
        <v/>
      </c>
      <c r="J198" s="4"/>
      <c r="K198" s="5"/>
      <c r="L198" s="7">
        <f>IF($B198="","",$I198-$K198)</f>
        <v/>
      </c>
      <c r="M198" s="6">
        <f>IF($B198="","",IF($L198&lt;=0,"Paid",IF($D198&lt;Settings!$C$7,"Overdue","Open")))</f>
        <v/>
      </c>
    </row>
    <row r="199" spans="3:13">
      <c r="C199" s="4"/>
      <c r="D199" s="6">
        <f>IF($B199="","",$C199+30)</f>
        <v/>
      </c>
      <c r="H199" s="5"/>
      <c r="I199" s="7">
        <f>IF($B199="","",ROUND($G199*$H199,2))</f>
        <v/>
      </c>
      <c r="J199" s="4"/>
      <c r="K199" s="5"/>
      <c r="L199" s="7">
        <f>IF($B199="","",$I199-$K199)</f>
        <v/>
      </c>
      <c r="M199" s="6">
        <f>IF($B199="","",IF($L199&lt;=0,"Paid",IF($D199&lt;Settings!$C$7,"Overdue","Open")))</f>
        <v/>
      </c>
    </row>
    <row r="200" spans="3:13">
      <c r="C200" s="4"/>
      <c r="D200" s="6">
        <f>IF($B200="","",$C200+30)</f>
        <v/>
      </c>
      <c r="H200" s="5"/>
      <c r="I200" s="7">
        <f>IF($B200="","",ROUND($G200*$H200,2))</f>
        <v/>
      </c>
      <c r="J200" s="4"/>
      <c r="K200" s="5"/>
      <c r="L200" s="7">
        <f>IF($B200="","",$I200-$K200)</f>
        <v/>
      </c>
      <c r="M200" s="6">
        <f>IF($B200="","",IF($L200&lt;=0,"Paid",IF($D200&lt;Settings!$C$7,"Overdue","Open")))</f>
        <v/>
      </c>
    </row>
    <row r="201" spans="3:13">
      <c r="C201" s="4"/>
      <c r="D201" s="6">
        <f>IF($B201="","",$C201+30)</f>
        <v/>
      </c>
      <c r="H201" s="5"/>
      <c r="I201" s="7">
        <f>IF($B201="","",ROUND($G201*$H201,2))</f>
        <v/>
      </c>
      <c r="J201" s="4"/>
      <c r="K201" s="5"/>
      <c r="L201" s="7">
        <f>IF($B201="","",$I201-$K201)</f>
        <v/>
      </c>
      <c r="M201" s="6">
        <f>IF($B201="","",IF($L201&lt;=0,"Paid",IF($D201&lt;Settings!$C$7,"Overdue","Open")))</f>
        <v/>
      </c>
    </row>
    <row r="202" spans="3:13">
      <c r="C202" s="4"/>
      <c r="D202" s="6">
        <f>IF($B202="","",$C202+30)</f>
        <v/>
      </c>
      <c r="H202" s="5"/>
      <c r="I202" s="7">
        <f>IF($B202="","",ROUND($G202*$H202,2))</f>
        <v/>
      </c>
      <c r="J202" s="4"/>
      <c r="K202" s="5"/>
      <c r="L202" s="7">
        <f>IF($B202="","",$I202-$K202)</f>
        <v/>
      </c>
      <c r="M202" s="6">
        <f>IF($B202="","",IF($L202&lt;=0,"Paid",IF($D202&lt;Settings!$C$7,"Overdue","Open")))</f>
        <v/>
      </c>
    </row>
    <row r="203" spans="3:13">
      <c r="C203" s="4"/>
      <c r="D203" s="6">
        <f>IF($B203="","",$C203+30)</f>
        <v/>
      </c>
      <c r="H203" s="5"/>
      <c r="I203" s="7">
        <f>IF($B203="","",ROUND($G203*$H203,2))</f>
        <v/>
      </c>
      <c r="J203" s="4"/>
      <c r="K203" s="5"/>
      <c r="L203" s="7">
        <f>IF($B203="","",$I203-$K203)</f>
        <v/>
      </c>
      <c r="M203" s="6">
        <f>IF($B203="","",IF($L203&lt;=0,"Paid",IF($D203&lt;Settings!$C$7,"Overdue","Open")))</f>
        <v/>
      </c>
    </row>
    <row r="204" spans="3:13">
      <c r="C204" s="4"/>
      <c r="D204" s="6">
        <f>IF($B204="","",$C204+30)</f>
        <v/>
      </c>
      <c r="H204" s="5"/>
      <c r="I204" s="7">
        <f>IF($B204="","",ROUND($G204*$H204,2))</f>
        <v/>
      </c>
      <c r="J204" s="4"/>
      <c r="K204" s="5"/>
      <c r="L204" s="7">
        <f>IF($B204="","",$I204-$K204)</f>
        <v/>
      </c>
      <c r="M204" s="6">
        <f>IF($B204="","",IF($L204&lt;=0,"Paid",IF($D204&lt;Settings!$C$7,"Overdue","Open")))</f>
        <v/>
      </c>
    </row>
  </sheetData>
  <autoFilter ref="B4:N205"/>
  <mergeCells count="1">
    <mergeCell ref="B2:N2"/>
  </mergeCells>
  <conditionalFormatting sqref="M5:M204">
    <cfRule type="cellIs" dxfId="0" priority="1" operator="equal">
      <formula>"Overdue"</formula>
    </cfRule>
    <cfRule type="cellIs" dxfId="1" priority="2" operator="equal">
      <formula>"Paid"</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2:G204"/>
  <sheetViews>
    <sheetView workbookViewId="0">
      <pane ySplit="4" topLeftCell="A5" activePane="bottomLeft" state="frozen"/>
      <selection pane="bottomLeft"/>
    </sheetView>
  </sheetViews>
  <sheetFormatPr defaultRowHeight="15"/>
  <cols>
    <col min="2" max="2" width="18.7109375" customWidth="1"/>
    <col min="3" max="3" width="20.7109375" customWidth="1"/>
    <col min="4" max="4" width="13.7109375" customWidth="1"/>
    <col min="5" max="5" width="9.7109375" customWidth="1"/>
    <col min="6" max="6" width="11.7109375" customWidth="1"/>
    <col min="7" max="7" width="15.7109375" customWidth="1"/>
  </cols>
  <sheetData>
    <row r="2" spans="2:7">
      <c r="B2" s="1" t="s">
        <v>99</v>
      </c>
      <c r="C2" s="1"/>
      <c r="D2" s="1"/>
      <c r="E2" s="1"/>
      <c r="F2" s="1"/>
      <c r="G2" s="1"/>
    </row>
    <row r="4" spans="2:7" ht="28" customHeight="1">
      <c r="B4" s="2" t="s">
        <v>66</v>
      </c>
      <c r="C4" s="2" t="s">
        <v>67</v>
      </c>
      <c r="D4" s="2" t="s">
        <v>100</v>
      </c>
      <c r="E4" s="2" t="s">
        <v>61</v>
      </c>
      <c r="F4" s="2" t="s">
        <v>101</v>
      </c>
      <c r="G4" s="2" t="s">
        <v>102</v>
      </c>
    </row>
    <row r="5" spans="2:7">
      <c r="D5" s="4"/>
      <c r="G5" s="6">
        <f>IF($B5="","",IF(MONTH($D5)=MONTH(Settings!$C$7),"Yes","No"))</f>
        <v/>
      </c>
    </row>
    <row r="6" spans="2:7">
      <c r="D6" s="4"/>
      <c r="G6" s="6">
        <f>IF($B6="","",IF(MONTH($D6)=MONTH(Settings!$C$7),"Yes","No"))</f>
        <v/>
      </c>
    </row>
    <row r="7" spans="2:7">
      <c r="D7" s="4"/>
      <c r="G7" s="6">
        <f>IF($B7="","",IF(MONTH($D7)=MONTH(Settings!$C$7),"Yes","No"))</f>
        <v/>
      </c>
    </row>
    <row r="8" spans="2:7">
      <c r="D8" s="4"/>
      <c r="G8" s="6">
        <f>IF($B8="","",IF(MONTH($D8)=MONTH(Settings!$C$7),"Yes","No"))</f>
        <v/>
      </c>
    </row>
    <row r="9" spans="2:7">
      <c r="D9" s="4"/>
      <c r="G9" s="6">
        <f>IF($B9="","",IF(MONTH($D9)=MONTH(Settings!$C$7),"Yes","No"))</f>
        <v/>
      </c>
    </row>
    <row r="10" spans="2:7">
      <c r="D10" s="4"/>
      <c r="G10" s="6">
        <f>IF($B10="","",IF(MONTH($D10)=MONTH(Settings!$C$7),"Yes","No"))</f>
        <v/>
      </c>
    </row>
    <row r="11" spans="2:7">
      <c r="D11" s="4"/>
      <c r="G11" s="6">
        <f>IF($B11="","",IF(MONTH($D11)=MONTH(Settings!$C$7),"Yes","No"))</f>
        <v/>
      </c>
    </row>
    <row r="12" spans="2:7">
      <c r="D12" s="4"/>
      <c r="G12" s="6">
        <f>IF($B12="","",IF(MONTH($D12)=MONTH(Settings!$C$7),"Yes","No"))</f>
        <v/>
      </c>
    </row>
    <row r="13" spans="2:7">
      <c r="D13" s="4"/>
      <c r="G13" s="6">
        <f>IF($B13="","",IF(MONTH($D13)=MONTH(Settings!$C$7),"Yes","No"))</f>
        <v/>
      </c>
    </row>
    <row r="14" spans="2:7">
      <c r="D14" s="4"/>
      <c r="G14" s="6">
        <f>IF($B14="","",IF(MONTH($D14)=MONTH(Settings!$C$7),"Yes","No"))</f>
        <v/>
      </c>
    </row>
    <row r="15" spans="2:7">
      <c r="D15" s="4"/>
      <c r="G15" s="6">
        <f>IF($B15="","",IF(MONTH($D15)=MONTH(Settings!$C$7),"Yes","No"))</f>
        <v/>
      </c>
    </row>
    <row r="16" spans="2:7">
      <c r="D16" s="4"/>
      <c r="G16" s="6">
        <f>IF($B16="","",IF(MONTH($D16)=MONTH(Settings!$C$7),"Yes","No"))</f>
        <v/>
      </c>
    </row>
    <row r="17" spans="4:7">
      <c r="D17" s="4"/>
      <c r="G17" s="6">
        <f>IF($B17="","",IF(MONTH($D17)=MONTH(Settings!$C$7),"Yes","No"))</f>
        <v/>
      </c>
    </row>
    <row r="18" spans="4:7">
      <c r="D18" s="4"/>
      <c r="G18" s="6">
        <f>IF($B18="","",IF(MONTH($D18)=MONTH(Settings!$C$7),"Yes","No"))</f>
        <v/>
      </c>
    </row>
    <row r="19" spans="4:7">
      <c r="D19" s="4"/>
      <c r="G19" s="6">
        <f>IF($B19="","",IF(MONTH($D19)=MONTH(Settings!$C$7),"Yes","No"))</f>
        <v/>
      </c>
    </row>
    <row r="20" spans="4:7">
      <c r="D20" s="4"/>
      <c r="G20" s="6">
        <f>IF($B20="","",IF(MONTH($D20)=MONTH(Settings!$C$7),"Yes","No"))</f>
        <v/>
      </c>
    </row>
    <row r="21" spans="4:7">
      <c r="D21" s="4"/>
      <c r="G21" s="6">
        <f>IF($B21="","",IF(MONTH($D21)=MONTH(Settings!$C$7),"Yes","No"))</f>
        <v/>
      </c>
    </row>
    <row r="22" spans="4:7">
      <c r="D22" s="4"/>
      <c r="G22" s="6">
        <f>IF($B22="","",IF(MONTH($D22)=MONTH(Settings!$C$7),"Yes","No"))</f>
        <v/>
      </c>
    </row>
    <row r="23" spans="4:7">
      <c r="D23" s="4"/>
      <c r="G23" s="6">
        <f>IF($B23="","",IF(MONTH($D23)=MONTH(Settings!$C$7),"Yes","No"))</f>
        <v/>
      </c>
    </row>
    <row r="24" spans="4:7">
      <c r="D24" s="4"/>
      <c r="G24" s="6">
        <f>IF($B24="","",IF(MONTH($D24)=MONTH(Settings!$C$7),"Yes","No"))</f>
        <v/>
      </c>
    </row>
    <row r="25" spans="4:7">
      <c r="D25" s="4"/>
      <c r="G25" s="6">
        <f>IF($B25="","",IF(MONTH($D25)=MONTH(Settings!$C$7),"Yes","No"))</f>
        <v/>
      </c>
    </row>
    <row r="26" spans="4:7">
      <c r="D26" s="4"/>
      <c r="G26" s="6">
        <f>IF($B26="","",IF(MONTH($D26)=MONTH(Settings!$C$7),"Yes","No"))</f>
        <v/>
      </c>
    </row>
    <row r="27" spans="4:7">
      <c r="D27" s="4"/>
      <c r="G27" s="6">
        <f>IF($B27="","",IF(MONTH($D27)=MONTH(Settings!$C$7),"Yes","No"))</f>
        <v/>
      </c>
    </row>
    <row r="28" spans="4:7">
      <c r="D28" s="4"/>
      <c r="G28" s="6">
        <f>IF($B28="","",IF(MONTH($D28)=MONTH(Settings!$C$7),"Yes","No"))</f>
        <v/>
      </c>
    </row>
    <row r="29" spans="4:7">
      <c r="D29" s="4"/>
      <c r="G29" s="6">
        <f>IF($B29="","",IF(MONTH($D29)=MONTH(Settings!$C$7),"Yes","No"))</f>
        <v/>
      </c>
    </row>
    <row r="30" spans="4:7">
      <c r="D30" s="4"/>
      <c r="G30" s="6">
        <f>IF($B30="","",IF(MONTH($D30)=MONTH(Settings!$C$7),"Yes","No"))</f>
        <v/>
      </c>
    </row>
    <row r="31" spans="4:7">
      <c r="D31" s="4"/>
      <c r="G31" s="6">
        <f>IF($B31="","",IF(MONTH($D31)=MONTH(Settings!$C$7),"Yes","No"))</f>
        <v/>
      </c>
    </row>
    <row r="32" spans="4:7">
      <c r="D32" s="4"/>
      <c r="G32" s="6">
        <f>IF($B32="","",IF(MONTH($D32)=MONTH(Settings!$C$7),"Yes","No"))</f>
        <v/>
      </c>
    </row>
    <row r="33" spans="4:7">
      <c r="D33" s="4"/>
      <c r="G33" s="6">
        <f>IF($B33="","",IF(MONTH($D33)=MONTH(Settings!$C$7),"Yes","No"))</f>
        <v/>
      </c>
    </row>
    <row r="34" spans="4:7">
      <c r="D34" s="4"/>
      <c r="G34" s="6">
        <f>IF($B34="","",IF(MONTH($D34)=MONTH(Settings!$C$7),"Yes","No"))</f>
        <v/>
      </c>
    </row>
    <row r="35" spans="4:7">
      <c r="D35" s="4"/>
      <c r="G35" s="6">
        <f>IF($B35="","",IF(MONTH($D35)=MONTH(Settings!$C$7),"Yes","No"))</f>
        <v/>
      </c>
    </row>
    <row r="36" spans="4:7">
      <c r="D36" s="4"/>
      <c r="G36" s="6">
        <f>IF($B36="","",IF(MONTH($D36)=MONTH(Settings!$C$7),"Yes","No"))</f>
        <v/>
      </c>
    </row>
    <row r="37" spans="4:7">
      <c r="D37" s="4"/>
      <c r="G37" s="6">
        <f>IF($B37="","",IF(MONTH($D37)=MONTH(Settings!$C$7),"Yes","No"))</f>
        <v/>
      </c>
    </row>
    <row r="38" spans="4:7">
      <c r="D38" s="4"/>
      <c r="G38" s="6">
        <f>IF($B38="","",IF(MONTH($D38)=MONTH(Settings!$C$7),"Yes","No"))</f>
        <v/>
      </c>
    </row>
    <row r="39" spans="4:7">
      <c r="D39" s="4"/>
      <c r="G39" s="6">
        <f>IF($B39="","",IF(MONTH($D39)=MONTH(Settings!$C$7),"Yes","No"))</f>
        <v/>
      </c>
    </row>
    <row r="40" spans="4:7">
      <c r="D40" s="4"/>
      <c r="G40" s="6">
        <f>IF($B40="","",IF(MONTH($D40)=MONTH(Settings!$C$7),"Yes","No"))</f>
        <v/>
      </c>
    </row>
    <row r="41" spans="4:7">
      <c r="D41" s="4"/>
      <c r="G41" s="6">
        <f>IF($B41="","",IF(MONTH($D41)=MONTH(Settings!$C$7),"Yes","No"))</f>
        <v/>
      </c>
    </row>
    <row r="42" spans="4:7">
      <c r="D42" s="4"/>
      <c r="G42" s="6">
        <f>IF($B42="","",IF(MONTH($D42)=MONTH(Settings!$C$7),"Yes","No"))</f>
        <v/>
      </c>
    </row>
    <row r="43" spans="4:7">
      <c r="D43" s="4"/>
      <c r="G43" s="6">
        <f>IF($B43="","",IF(MONTH($D43)=MONTH(Settings!$C$7),"Yes","No"))</f>
        <v/>
      </c>
    </row>
    <row r="44" spans="4:7">
      <c r="D44" s="4"/>
      <c r="G44" s="6">
        <f>IF($B44="","",IF(MONTH($D44)=MONTH(Settings!$C$7),"Yes","No"))</f>
        <v/>
      </c>
    </row>
    <row r="45" spans="4:7">
      <c r="D45" s="4"/>
      <c r="G45" s="6">
        <f>IF($B45="","",IF(MONTH($D45)=MONTH(Settings!$C$7),"Yes","No"))</f>
        <v/>
      </c>
    </row>
    <row r="46" spans="4:7">
      <c r="D46" s="4"/>
      <c r="G46" s="6">
        <f>IF($B46="","",IF(MONTH($D46)=MONTH(Settings!$C$7),"Yes","No"))</f>
        <v/>
      </c>
    </row>
    <row r="47" spans="4:7">
      <c r="D47" s="4"/>
      <c r="G47" s="6">
        <f>IF($B47="","",IF(MONTH($D47)=MONTH(Settings!$C$7),"Yes","No"))</f>
        <v/>
      </c>
    </row>
    <row r="48" spans="4:7">
      <c r="D48" s="4"/>
      <c r="G48" s="6">
        <f>IF($B48="","",IF(MONTH($D48)=MONTH(Settings!$C$7),"Yes","No"))</f>
        <v/>
      </c>
    </row>
    <row r="49" spans="4:7">
      <c r="D49" s="4"/>
      <c r="G49" s="6">
        <f>IF($B49="","",IF(MONTH($D49)=MONTH(Settings!$C$7),"Yes","No"))</f>
        <v/>
      </c>
    </row>
    <row r="50" spans="4:7">
      <c r="D50" s="4"/>
      <c r="G50" s="6">
        <f>IF($B50="","",IF(MONTH($D50)=MONTH(Settings!$C$7),"Yes","No"))</f>
        <v/>
      </c>
    </row>
    <row r="51" spans="4:7">
      <c r="D51" s="4"/>
      <c r="G51" s="6">
        <f>IF($B51="","",IF(MONTH($D51)=MONTH(Settings!$C$7),"Yes","No"))</f>
        <v/>
      </c>
    </row>
    <row r="52" spans="4:7">
      <c r="D52" s="4"/>
      <c r="G52" s="6">
        <f>IF($B52="","",IF(MONTH($D52)=MONTH(Settings!$C$7),"Yes","No"))</f>
        <v/>
      </c>
    </row>
    <row r="53" spans="4:7">
      <c r="D53" s="4"/>
      <c r="G53" s="6">
        <f>IF($B53="","",IF(MONTH($D53)=MONTH(Settings!$C$7),"Yes","No"))</f>
        <v/>
      </c>
    </row>
    <row r="54" spans="4:7">
      <c r="D54" s="4"/>
      <c r="G54" s="6">
        <f>IF($B54="","",IF(MONTH($D54)=MONTH(Settings!$C$7),"Yes","No"))</f>
        <v/>
      </c>
    </row>
    <row r="55" spans="4:7">
      <c r="D55" s="4"/>
      <c r="G55" s="6">
        <f>IF($B55="","",IF(MONTH($D55)=MONTH(Settings!$C$7),"Yes","No"))</f>
        <v/>
      </c>
    </row>
    <row r="56" spans="4:7">
      <c r="D56" s="4"/>
      <c r="G56" s="6">
        <f>IF($B56="","",IF(MONTH($D56)=MONTH(Settings!$C$7),"Yes","No"))</f>
        <v/>
      </c>
    </row>
    <row r="57" spans="4:7">
      <c r="D57" s="4"/>
      <c r="G57" s="6">
        <f>IF($B57="","",IF(MONTH($D57)=MONTH(Settings!$C$7),"Yes","No"))</f>
        <v/>
      </c>
    </row>
    <row r="58" spans="4:7">
      <c r="D58" s="4"/>
      <c r="G58" s="6">
        <f>IF($B58="","",IF(MONTH($D58)=MONTH(Settings!$C$7),"Yes","No"))</f>
        <v/>
      </c>
    </row>
    <row r="59" spans="4:7">
      <c r="D59" s="4"/>
      <c r="G59" s="6">
        <f>IF($B59="","",IF(MONTH($D59)=MONTH(Settings!$C$7),"Yes","No"))</f>
        <v/>
      </c>
    </row>
    <row r="60" spans="4:7">
      <c r="D60" s="4"/>
      <c r="G60" s="6">
        <f>IF($B60="","",IF(MONTH($D60)=MONTH(Settings!$C$7),"Yes","No"))</f>
        <v/>
      </c>
    </row>
    <row r="61" spans="4:7">
      <c r="D61" s="4"/>
      <c r="G61" s="6">
        <f>IF($B61="","",IF(MONTH($D61)=MONTH(Settings!$C$7),"Yes","No"))</f>
        <v/>
      </c>
    </row>
    <row r="62" spans="4:7">
      <c r="D62" s="4"/>
      <c r="G62" s="6">
        <f>IF($B62="","",IF(MONTH($D62)=MONTH(Settings!$C$7),"Yes","No"))</f>
        <v/>
      </c>
    </row>
    <row r="63" spans="4:7">
      <c r="D63" s="4"/>
      <c r="G63" s="6">
        <f>IF($B63="","",IF(MONTH($D63)=MONTH(Settings!$C$7),"Yes","No"))</f>
        <v/>
      </c>
    </row>
    <row r="64" spans="4:7">
      <c r="D64" s="4"/>
      <c r="G64" s="6">
        <f>IF($B64="","",IF(MONTH($D64)=MONTH(Settings!$C$7),"Yes","No"))</f>
        <v/>
      </c>
    </row>
    <row r="65" spans="4:7">
      <c r="D65" s="4"/>
      <c r="G65" s="6">
        <f>IF($B65="","",IF(MONTH($D65)=MONTH(Settings!$C$7),"Yes","No"))</f>
        <v/>
      </c>
    </row>
    <row r="66" spans="4:7">
      <c r="D66" s="4"/>
      <c r="G66" s="6">
        <f>IF($B66="","",IF(MONTH($D66)=MONTH(Settings!$C$7),"Yes","No"))</f>
        <v/>
      </c>
    </row>
    <row r="67" spans="4:7">
      <c r="D67" s="4"/>
      <c r="G67" s="6">
        <f>IF($B67="","",IF(MONTH($D67)=MONTH(Settings!$C$7),"Yes","No"))</f>
        <v/>
      </c>
    </row>
    <row r="68" spans="4:7">
      <c r="D68" s="4"/>
      <c r="G68" s="6">
        <f>IF($B68="","",IF(MONTH($D68)=MONTH(Settings!$C$7),"Yes","No"))</f>
        <v/>
      </c>
    </row>
    <row r="69" spans="4:7">
      <c r="D69" s="4"/>
      <c r="G69" s="6">
        <f>IF($B69="","",IF(MONTH($D69)=MONTH(Settings!$C$7),"Yes","No"))</f>
        <v/>
      </c>
    </row>
    <row r="70" spans="4:7">
      <c r="D70" s="4"/>
      <c r="G70" s="6">
        <f>IF($B70="","",IF(MONTH($D70)=MONTH(Settings!$C$7),"Yes","No"))</f>
        <v/>
      </c>
    </row>
    <row r="71" spans="4:7">
      <c r="D71" s="4"/>
      <c r="G71" s="6">
        <f>IF($B71="","",IF(MONTH($D71)=MONTH(Settings!$C$7),"Yes","No"))</f>
        <v/>
      </c>
    </row>
    <row r="72" spans="4:7">
      <c r="D72" s="4"/>
      <c r="G72" s="6">
        <f>IF($B72="","",IF(MONTH($D72)=MONTH(Settings!$C$7),"Yes","No"))</f>
        <v/>
      </c>
    </row>
    <row r="73" spans="4:7">
      <c r="D73" s="4"/>
      <c r="G73" s="6">
        <f>IF($B73="","",IF(MONTH($D73)=MONTH(Settings!$C$7),"Yes","No"))</f>
        <v/>
      </c>
    </row>
    <row r="74" spans="4:7">
      <c r="D74" s="4"/>
      <c r="G74" s="6">
        <f>IF($B74="","",IF(MONTH($D74)=MONTH(Settings!$C$7),"Yes","No"))</f>
        <v/>
      </c>
    </row>
    <row r="75" spans="4:7">
      <c r="D75" s="4"/>
      <c r="G75" s="6">
        <f>IF($B75="","",IF(MONTH($D75)=MONTH(Settings!$C$7),"Yes","No"))</f>
        <v/>
      </c>
    </row>
    <row r="76" spans="4:7">
      <c r="D76" s="4"/>
      <c r="G76" s="6">
        <f>IF($B76="","",IF(MONTH($D76)=MONTH(Settings!$C$7),"Yes","No"))</f>
        <v/>
      </c>
    </row>
    <row r="77" spans="4:7">
      <c r="D77" s="4"/>
      <c r="G77" s="6">
        <f>IF($B77="","",IF(MONTH($D77)=MONTH(Settings!$C$7),"Yes","No"))</f>
        <v/>
      </c>
    </row>
    <row r="78" spans="4:7">
      <c r="D78" s="4"/>
      <c r="G78" s="6">
        <f>IF($B78="","",IF(MONTH($D78)=MONTH(Settings!$C$7),"Yes","No"))</f>
        <v/>
      </c>
    </row>
    <row r="79" spans="4:7">
      <c r="D79" s="4"/>
      <c r="G79" s="6">
        <f>IF($B79="","",IF(MONTH($D79)=MONTH(Settings!$C$7),"Yes","No"))</f>
        <v/>
      </c>
    </row>
    <row r="80" spans="4:7">
      <c r="D80" s="4"/>
      <c r="G80" s="6">
        <f>IF($B80="","",IF(MONTH($D80)=MONTH(Settings!$C$7),"Yes","No"))</f>
        <v/>
      </c>
    </row>
    <row r="81" spans="4:7">
      <c r="D81" s="4"/>
      <c r="G81" s="6">
        <f>IF($B81="","",IF(MONTH($D81)=MONTH(Settings!$C$7),"Yes","No"))</f>
        <v/>
      </c>
    </row>
    <row r="82" spans="4:7">
      <c r="D82" s="4"/>
      <c r="G82" s="6">
        <f>IF($B82="","",IF(MONTH($D82)=MONTH(Settings!$C$7),"Yes","No"))</f>
        <v/>
      </c>
    </row>
    <row r="83" spans="4:7">
      <c r="D83" s="4"/>
      <c r="G83" s="6">
        <f>IF($B83="","",IF(MONTH($D83)=MONTH(Settings!$C$7),"Yes","No"))</f>
        <v/>
      </c>
    </row>
    <row r="84" spans="4:7">
      <c r="D84" s="4"/>
      <c r="G84" s="6">
        <f>IF($B84="","",IF(MONTH($D84)=MONTH(Settings!$C$7),"Yes","No"))</f>
        <v/>
      </c>
    </row>
    <row r="85" spans="4:7">
      <c r="D85" s="4"/>
      <c r="G85" s="6">
        <f>IF($B85="","",IF(MONTH($D85)=MONTH(Settings!$C$7),"Yes","No"))</f>
        <v/>
      </c>
    </row>
    <row r="86" spans="4:7">
      <c r="D86" s="4"/>
      <c r="G86" s="6">
        <f>IF($B86="","",IF(MONTH($D86)=MONTH(Settings!$C$7),"Yes","No"))</f>
        <v/>
      </c>
    </row>
    <row r="87" spans="4:7">
      <c r="D87" s="4"/>
      <c r="G87" s="6">
        <f>IF($B87="","",IF(MONTH($D87)=MONTH(Settings!$C$7),"Yes","No"))</f>
        <v/>
      </c>
    </row>
    <row r="88" spans="4:7">
      <c r="D88" s="4"/>
      <c r="G88" s="6">
        <f>IF($B88="","",IF(MONTH($D88)=MONTH(Settings!$C$7),"Yes","No"))</f>
        <v/>
      </c>
    </row>
    <row r="89" spans="4:7">
      <c r="D89" s="4"/>
      <c r="G89" s="6">
        <f>IF($B89="","",IF(MONTH($D89)=MONTH(Settings!$C$7),"Yes","No"))</f>
        <v/>
      </c>
    </row>
    <row r="90" spans="4:7">
      <c r="D90" s="4"/>
      <c r="G90" s="6">
        <f>IF($B90="","",IF(MONTH($D90)=MONTH(Settings!$C$7),"Yes","No"))</f>
        <v/>
      </c>
    </row>
    <row r="91" spans="4:7">
      <c r="D91" s="4"/>
      <c r="G91" s="6">
        <f>IF($B91="","",IF(MONTH($D91)=MONTH(Settings!$C$7),"Yes","No"))</f>
        <v/>
      </c>
    </row>
    <row r="92" spans="4:7">
      <c r="D92" s="4"/>
      <c r="G92" s="6">
        <f>IF($B92="","",IF(MONTH($D92)=MONTH(Settings!$C$7),"Yes","No"))</f>
        <v/>
      </c>
    </row>
    <row r="93" spans="4:7">
      <c r="D93" s="4"/>
      <c r="G93" s="6">
        <f>IF($B93="","",IF(MONTH($D93)=MONTH(Settings!$C$7),"Yes","No"))</f>
        <v/>
      </c>
    </row>
    <row r="94" spans="4:7">
      <c r="D94" s="4"/>
      <c r="G94" s="6">
        <f>IF($B94="","",IF(MONTH($D94)=MONTH(Settings!$C$7),"Yes","No"))</f>
        <v/>
      </c>
    </row>
    <row r="95" spans="4:7">
      <c r="D95" s="4"/>
      <c r="G95" s="6">
        <f>IF($B95="","",IF(MONTH($D95)=MONTH(Settings!$C$7),"Yes","No"))</f>
        <v/>
      </c>
    </row>
    <row r="96" spans="4:7">
      <c r="D96" s="4"/>
      <c r="G96" s="6">
        <f>IF($B96="","",IF(MONTH($D96)=MONTH(Settings!$C$7),"Yes","No"))</f>
        <v/>
      </c>
    </row>
    <row r="97" spans="4:7">
      <c r="D97" s="4"/>
      <c r="G97" s="6">
        <f>IF($B97="","",IF(MONTH($D97)=MONTH(Settings!$C$7),"Yes","No"))</f>
        <v/>
      </c>
    </row>
    <row r="98" spans="4:7">
      <c r="D98" s="4"/>
      <c r="G98" s="6">
        <f>IF($B98="","",IF(MONTH($D98)=MONTH(Settings!$C$7),"Yes","No"))</f>
        <v/>
      </c>
    </row>
    <row r="99" spans="4:7">
      <c r="D99" s="4"/>
      <c r="G99" s="6">
        <f>IF($B99="","",IF(MONTH($D99)=MONTH(Settings!$C$7),"Yes","No"))</f>
        <v/>
      </c>
    </row>
    <row r="100" spans="4:7">
      <c r="D100" s="4"/>
      <c r="G100" s="6">
        <f>IF($B100="","",IF(MONTH($D100)=MONTH(Settings!$C$7),"Yes","No"))</f>
        <v/>
      </c>
    </row>
    <row r="101" spans="4:7">
      <c r="D101" s="4"/>
      <c r="G101" s="6">
        <f>IF($B101="","",IF(MONTH($D101)=MONTH(Settings!$C$7),"Yes","No"))</f>
        <v/>
      </c>
    </row>
    <row r="102" spans="4:7">
      <c r="D102" s="4"/>
      <c r="G102" s="6">
        <f>IF($B102="","",IF(MONTH($D102)=MONTH(Settings!$C$7),"Yes","No"))</f>
        <v/>
      </c>
    </row>
    <row r="103" spans="4:7">
      <c r="D103" s="4"/>
      <c r="G103" s="6">
        <f>IF($B103="","",IF(MONTH($D103)=MONTH(Settings!$C$7),"Yes","No"))</f>
        <v/>
      </c>
    </row>
    <row r="104" spans="4:7">
      <c r="D104" s="4"/>
      <c r="G104" s="6">
        <f>IF($B104="","",IF(MONTH($D104)=MONTH(Settings!$C$7),"Yes","No"))</f>
        <v/>
      </c>
    </row>
    <row r="105" spans="4:7">
      <c r="D105" s="4"/>
      <c r="G105" s="6">
        <f>IF($B105="","",IF(MONTH($D105)=MONTH(Settings!$C$7),"Yes","No"))</f>
        <v/>
      </c>
    </row>
    <row r="106" spans="4:7">
      <c r="D106" s="4"/>
      <c r="G106" s="6">
        <f>IF($B106="","",IF(MONTH($D106)=MONTH(Settings!$C$7),"Yes","No"))</f>
        <v/>
      </c>
    </row>
    <row r="107" spans="4:7">
      <c r="D107" s="4"/>
      <c r="G107" s="6">
        <f>IF($B107="","",IF(MONTH($D107)=MONTH(Settings!$C$7),"Yes","No"))</f>
        <v/>
      </c>
    </row>
    <row r="108" spans="4:7">
      <c r="D108" s="4"/>
      <c r="G108" s="6">
        <f>IF($B108="","",IF(MONTH($D108)=MONTH(Settings!$C$7),"Yes","No"))</f>
        <v/>
      </c>
    </row>
    <row r="109" spans="4:7">
      <c r="D109" s="4"/>
      <c r="G109" s="6">
        <f>IF($B109="","",IF(MONTH($D109)=MONTH(Settings!$C$7),"Yes","No"))</f>
        <v/>
      </c>
    </row>
    <row r="110" spans="4:7">
      <c r="D110" s="4"/>
      <c r="G110" s="6">
        <f>IF($B110="","",IF(MONTH($D110)=MONTH(Settings!$C$7),"Yes","No"))</f>
        <v/>
      </c>
    </row>
    <row r="111" spans="4:7">
      <c r="D111" s="4"/>
      <c r="G111" s="6">
        <f>IF($B111="","",IF(MONTH($D111)=MONTH(Settings!$C$7),"Yes","No"))</f>
        <v/>
      </c>
    </row>
    <row r="112" spans="4:7">
      <c r="D112" s="4"/>
      <c r="G112" s="6">
        <f>IF($B112="","",IF(MONTH($D112)=MONTH(Settings!$C$7),"Yes","No"))</f>
        <v/>
      </c>
    </row>
    <row r="113" spans="4:7">
      <c r="D113" s="4"/>
      <c r="G113" s="6">
        <f>IF($B113="","",IF(MONTH($D113)=MONTH(Settings!$C$7),"Yes","No"))</f>
        <v/>
      </c>
    </row>
    <row r="114" spans="4:7">
      <c r="D114" s="4"/>
      <c r="G114" s="6">
        <f>IF($B114="","",IF(MONTH($D114)=MONTH(Settings!$C$7),"Yes","No"))</f>
        <v/>
      </c>
    </row>
    <row r="115" spans="4:7">
      <c r="D115" s="4"/>
      <c r="G115" s="6">
        <f>IF($B115="","",IF(MONTH($D115)=MONTH(Settings!$C$7),"Yes","No"))</f>
        <v/>
      </c>
    </row>
    <row r="116" spans="4:7">
      <c r="D116" s="4"/>
      <c r="G116" s="6">
        <f>IF($B116="","",IF(MONTH($D116)=MONTH(Settings!$C$7),"Yes","No"))</f>
        <v/>
      </c>
    </row>
    <row r="117" spans="4:7">
      <c r="D117" s="4"/>
      <c r="G117" s="6">
        <f>IF($B117="","",IF(MONTH($D117)=MONTH(Settings!$C$7),"Yes","No"))</f>
        <v/>
      </c>
    </row>
    <row r="118" spans="4:7">
      <c r="D118" s="4"/>
      <c r="G118" s="6">
        <f>IF($B118="","",IF(MONTH($D118)=MONTH(Settings!$C$7),"Yes","No"))</f>
        <v/>
      </c>
    </row>
    <row r="119" spans="4:7">
      <c r="D119" s="4"/>
      <c r="G119" s="6">
        <f>IF($B119="","",IF(MONTH($D119)=MONTH(Settings!$C$7),"Yes","No"))</f>
        <v/>
      </c>
    </row>
    <row r="120" spans="4:7">
      <c r="D120" s="4"/>
      <c r="G120" s="6">
        <f>IF($B120="","",IF(MONTH($D120)=MONTH(Settings!$C$7),"Yes","No"))</f>
        <v/>
      </c>
    </row>
    <row r="121" spans="4:7">
      <c r="D121" s="4"/>
      <c r="G121" s="6">
        <f>IF($B121="","",IF(MONTH($D121)=MONTH(Settings!$C$7),"Yes","No"))</f>
        <v/>
      </c>
    </row>
    <row r="122" spans="4:7">
      <c r="D122" s="4"/>
      <c r="G122" s="6">
        <f>IF($B122="","",IF(MONTH($D122)=MONTH(Settings!$C$7),"Yes","No"))</f>
        <v/>
      </c>
    </row>
    <row r="123" spans="4:7">
      <c r="D123" s="4"/>
      <c r="G123" s="6">
        <f>IF($B123="","",IF(MONTH($D123)=MONTH(Settings!$C$7),"Yes","No"))</f>
        <v/>
      </c>
    </row>
    <row r="124" spans="4:7">
      <c r="D124" s="4"/>
      <c r="G124" s="6">
        <f>IF($B124="","",IF(MONTH($D124)=MONTH(Settings!$C$7),"Yes","No"))</f>
        <v/>
      </c>
    </row>
    <row r="125" spans="4:7">
      <c r="D125" s="4"/>
      <c r="G125" s="6">
        <f>IF($B125="","",IF(MONTH($D125)=MONTH(Settings!$C$7),"Yes","No"))</f>
        <v/>
      </c>
    </row>
    <row r="126" spans="4:7">
      <c r="D126" s="4"/>
      <c r="G126" s="6">
        <f>IF($B126="","",IF(MONTH($D126)=MONTH(Settings!$C$7),"Yes","No"))</f>
        <v/>
      </c>
    </row>
    <row r="127" spans="4:7">
      <c r="D127" s="4"/>
      <c r="G127" s="6">
        <f>IF($B127="","",IF(MONTH($D127)=MONTH(Settings!$C$7),"Yes","No"))</f>
        <v/>
      </c>
    </row>
    <row r="128" spans="4:7">
      <c r="D128" s="4"/>
      <c r="G128" s="6">
        <f>IF($B128="","",IF(MONTH($D128)=MONTH(Settings!$C$7),"Yes","No"))</f>
        <v/>
      </c>
    </row>
    <row r="129" spans="4:7">
      <c r="D129" s="4"/>
      <c r="G129" s="6">
        <f>IF($B129="","",IF(MONTH($D129)=MONTH(Settings!$C$7),"Yes","No"))</f>
        <v/>
      </c>
    </row>
    <row r="130" spans="4:7">
      <c r="D130" s="4"/>
      <c r="G130" s="6">
        <f>IF($B130="","",IF(MONTH($D130)=MONTH(Settings!$C$7),"Yes","No"))</f>
        <v/>
      </c>
    </row>
    <row r="131" spans="4:7">
      <c r="D131" s="4"/>
      <c r="G131" s="6">
        <f>IF($B131="","",IF(MONTH($D131)=MONTH(Settings!$C$7),"Yes","No"))</f>
        <v/>
      </c>
    </row>
    <row r="132" spans="4:7">
      <c r="D132" s="4"/>
      <c r="G132" s="6">
        <f>IF($B132="","",IF(MONTH($D132)=MONTH(Settings!$C$7),"Yes","No"))</f>
        <v/>
      </c>
    </row>
    <row r="133" spans="4:7">
      <c r="D133" s="4"/>
      <c r="G133" s="6">
        <f>IF($B133="","",IF(MONTH($D133)=MONTH(Settings!$C$7),"Yes","No"))</f>
        <v/>
      </c>
    </row>
    <row r="134" spans="4:7">
      <c r="D134" s="4"/>
      <c r="G134" s="6">
        <f>IF($B134="","",IF(MONTH($D134)=MONTH(Settings!$C$7),"Yes","No"))</f>
        <v/>
      </c>
    </row>
    <row r="135" spans="4:7">
      <c r="D135" s="4"/>
      <c r="G135" s="6">
        <f>IF($B135="","",IF(MONTH($D135)=MONTH(Settings!$C$7),"Yes","No"))</f>
        <v/>
      </c>
    </row>
    <row r="136" spans="4:7">
      <c r="D136" s="4"/>
      <c r="G136" s="6">
        <f>IF($B136="","",IF(MONTH($D136)=MONTH(Settings!$C$7),"Yes","No"))</f>
        <v/>
      </c>
    </row>
    <row r="137" spans="4:7">
      <c r="D137" s="4"/>
      <c r="G137" s="6">
        <f>IF($B137="","",IF(MONTH($D137)=MONTH(Settings!$C$7),"Yes","No"))</f>
        <v/>
      </c>
    </row>
    <row r="138" spans="4:7">
      <c r="D138" s="4"/>
      <c r="G138" s="6">
        <f>IF($B138="","",IF(MONTH($D138)=MONTH(Settings!$C$7),"Yes","No"))</f>
        <v/>
      </c>
    </row>
    <row r="139" spans="4:7">
      <c r="D139" s="4"/>
      <c r="G139" s="6">
        <f>IF($B139="","",IF(MONTH($D139)=MONTH(Settings!$C$7),"Yes","No"))</f>
        <v/>
      </c>
    </row>
    <row r="140" spans="4:7">
      <c r="D140" s="4"/>
      <c r="G140" s="6">
        <f>IF($B140="","",IF(MONTH($D140)=MONTH(Settings!$C$7),"Yes","No"))</f>
        <v/>
      </c>
    </row>
    <row r="141" spans="4:7">
      <c r="D141" s="4"/>
      <c r="G141" s="6">
        <f>IF($B141="","",IF(MONTH($D141)=MONTH(Settings!$C$7),"Yes","No"))</f>
        <v/>
      </c>
    </row>
    <row r="142" spans="4:7">
      <c r="D142" s="4"/>
      <c r="G142" s="6">
        <f>IF($B142="","",IF(MONTH($D142)=MONTH(Settings!$C$7),"Yes","No"))</f>
        <v/>
      </c>
    </row>
    <row r="143" spans="4:7">
      <c r="D143" s="4"/>
      <c r="G143" s="6">
        <f>IF($B143="","",IF(MONTH($D143)=MONTH(Settings!$C$7),"Yes","No"))</f>
        <v/>
      </c>
    </row>
    <row r="144" spans="4:7">
      <c r="D144" s="4"/>
      <c r="G144" s="6">
        <f>IF($B144="","",IF(MONTH($D144)=MONTH(Settings!$C$7),"Yes","No"))</f>
        <v/>
      </c>
    </row>
    <row r="145" spans="4:7">
      <c r="D145" s="4"/>
      <c r="G145" s="6">
        <f>IF($B145="","",IF(MONTH($D145)=MONTH(Settings!$C$7),"Yes","No"))</f>
        <v/>
      </c>
    </row>
    <row r="146" spans="4:7">
      <c r="D146" s="4"/>
      <c r="G146" s="6">
        <f>IF($B146="","",IF(MONTH($D146)=MONTH(Settings!$C$7),"Yes","No"))</f>
        <v/>
      </c>
    </row>
    <row r="147" spans="4:7">
      <c r="D147" s="4"/>
      <c r="G147" s="6">
        <f>IF($B147="","",IF(MONTH($D147)=MONTH(Settings!$C$7),"Yes","No"))</f>
        <v/>
      </c>
    </row>
    <row r="148" spans="4:7">
      <c r="D148" s="4"/>
      <c r="G148" s="6">
        <f>IF($B148="","",IF(MONTH($D148)=MONTH(Settings!$C$7),"Yes","No"))</f>
        <v/>
      </c>
    </row>
    <row r="149" spans="4:7">
      <c r="D149" s="4"/>
      <c r="G149" s="6">
        <f>IF($B149="","",IF(MONTH($D149)=MONTH(Settings!$C$7),"Yes","No"))</f>
        <v/>
      </c>
    </row>
    <row r="150" spans="4:7">
      <c r="D150" s="4"/>
      <c r="G150" s="6">
        <f>IF($B150="","",IF(MONTH($D150)=MONTH(Settings!$C$7),"Yes","No"))</f>
        <v/>
      </c>
    </row>
    <row r="151" spans="4:7">
      <c r="D151" s="4"/>
      <c r="G151" s="6">
        <f>IF($B151="","",IF(MONTH($D151)=MONTH(Settings!$C$7),"Yes","No"))</f>
        <v/>
      </c>
    </row>
    <row r="152" spans="4:7">
      <c r="D152" s="4"/>
      <c r="G152" s="6">
        <f>IF($B152="","",IF(MONTH($D152)=MONTH(Settings!$C$7),"Yes","No"))</f>
        <v/>
      </c>
    </row>
    <row r="153" spans="4:7">
      <c r="D153" s="4"/>
      <c r="G153" s="6">
        <f>IF($B153="","",IF(MONTH($D153)=MONTH(Settings!$C$7),"Yes","No"))</f>
        <v/>
      </c>
    </row>
    <row r="154" spans="4:7">
      <c r="D154" s="4"/>
      <c r="G154" s="6">
        <f>IF($B154="","",IF(MONTH($D154)=MONTH(Settings!$C$7),"Yes","No"))</f>
        <v/>
      </c>
    </row>
    <row r="155" spans="4:7">
      <c r="D155" s="4"/>
      <c r="G155" s="6">
        <f>IF($B155="","",IF(MONTH($D155)=MONTH(Settings!$C$7),"Yes","No"))</f>
        <v/>
      </c>
    </row>
    <row r="156" spans="4:7">
      <c r="D156" s="4"/>
      <c r="G156" s="6">
        <f>IF($B156="","",IF(MONTH($D156)=MONTH(Settings!$C$7),"Yes","No"))</f>
        <v/>
      </c>
    </row>
    <row r="157" spans="4:7">
      <c r="D157" s="4"/>
      <c r="G157" s="6">
        <f>IF($B157="","",IF(MONTH($D157)=MONTH(Settings!$C$7),"Yes","No"))</f>
        <v/>
      </c>
    </row>
    <row r="158" spans="4:7">
      <c r="D158" s="4"/>
      <c r="G158" s="6">
        <f>IF($B158="","",IF(MONTH($D158)=MONTH(Settings!$C$7),"Yes","No"))</f>
        <v/>
      </c>
    </row>
    <row r="159" spans="4:7">
      <c r="D159" s="4"/>
      <c r="G159" s="6">
        <f>IF($B159="","",IF(MONTH($D159)=MONTH(Settings!$C$7),"Yes","No"))</f>
        <v/>
      </c>
    </row>
    <row r="160" spans="4:7">
      <c r="D160" s="4"/>
      <c r="G160" s="6">
        <f>IF($B160="","",IF(MONTH($D160)=MONTH(Settings!$C$7),"Yes","No"))</f>
        <v/>
      </c>
    </row>
    <row r="161" spans="4:7">
      <c r="D161" s="4"/>
      <c r="G161" s="6">
        <f>IF($B161="","",IF(MONTH($D161)=MONTH(Settings!$C$7),"Yes","No"))</f>
        <v/>
      </c>
    </row>
    <row r="162" spans="4:7">
      <c r="D162" s="4"/>
      <c r="G162" s="6">
        <f>IF($B162="","",IF(MONTH($D162)=MONTH(Settings!$C$7),"Yes","No"))</f>
        <v/>
      </c>
    </row>
    <row r="163" spans="4:7">
      <c r="D163" s="4"/>
      <c r="G163" s="6">
        <f>IF($B163="","",IF(MONTH($D163)=MONTH(Settings!$C$7),"Yes","No"))</f>
        <v/>
      </c>
    </row>
    <row r="164" spans="4:7">
      <c r="D164" s="4"/>
      <c r="G164" s="6">
        <f>IF($B164="","",IF(MONTH($D164)=MONTH(Settings!$C$7),"Yes","No"))</f>
        <v/>
      </c>
    </row>
    <row r="165" spans="4:7">
      <c r="D165" s="4"/>
      <c r="G165" s="6">
        <f>IF($B165="","",IF(MONTH($D165)=MONTH(Settings!$C$7),"Yes","No"))</f>
        <v/>
      </c>
    </row>
    <row r="166" spans="4:7">
      <c r="D166" s="4"/>
      <c r="G166" s="6">
        <f>IF($B166="","",IF(MONTH($D166)=MONTH(Settings!$C$7),"Yes","No"))</f>
        <v/>
      </c>
    </row>
    <row r="167" spans="4:7">
      <c r="D167" s="4"/>
      <c r="G167" s="6">
        <f>IF($B167="","",IF(MONTH($D167)=MONTH(Settings!$C$7),"Yes","No"))</f>
        <v/>
      </c>
    </row>
    <row r="168" spans="4:7">
      <c r="D168" s="4"/>
      <c r="G168" s="6">
        <f>IF($B168="","",IF(MONTH($D168)=MONTH(Settings!$C$7),"Yes","No"))</f>
        <v/>
      </c>
    </row>
    <row r="169" spans="4:7">
      <c r="D169" s="4"/>
      <c r="G169" s="6">
        <f>IF($B169="","",IF(MONTH($D169)=MONTH(Settings!$C$7),"Yes","No"))</f>
        <v/>
      </c>
    </row>
    <row r="170" spans="4:7">
      <c r="D170" s="4"/>
      <c r="G170" s="6">
        <f>IF($B170="","",IF(MONTH($D170)=MONTH(Settings!$C$7),"Yes","No"))</f>
        <v/>
      </c>
    </row>
    <row r="171" spans="4:7">
      <c r="D171" s="4"/>
      <c r="G171" s="6">
        <f>IF($B171="","",IF(MONTH($D171)=MONTH(Settings!$C$7),"Yes","No"))</f>
        <v/>
      </c>
    </row>
    <row r="172" spans="4:7">
      <c r="D172" s="4"/>
      <c r="G172" s="6">
        <f>IF($B172="","",IF(MONTH($D172)=MONTH(Settings!$C$7),"Yes","No"))</f>
        <v/>
      </c>
    </row>
    <row r="173" spans="4:7">
      <c r="D173" s="4"/>
      <c r="G173" s="6">
        <f>IF($B173="","",IF(MONTH($D173)=MONTH(Settings!$C$7),"Yes","No"))</f>
        <v/>
      </c>
    </row>
    <row r="174" spans="4:7">
      <c r="D174" s="4"/>
      <c r="G174" s="6">
        <f>IF($B174="","",IF(MONTH($D174)=MONTH(Settings!$C$7),"Yes","No"))</f>
        <v/>
      </c>
    </row>
    <row r="175" spans="4:7">
      <c r="D175" s="4"/>
      <c r="G175" s="6">
        <f>IF($B175="","",IF(MONTH($D175)=MONTH(Settings!$C$7),"Yes","No"))</f>
        <v/>
      </c>
    </row>
    <row r="176" spans="4:7">
      <c r="D176" s="4"/>
      <c r="G176" s="6">
        <f>IF($B176="","",IF(MONTH($D176)=MONTH(Settings!$C$7),"Yes","No"))</f>
        <v/>
      </c>
    </row>
    <row r="177" spans="4:7">
      <c r="D177" s="4"/>
      <c r="G177" s="6">
        <f>IF($B177="","",IF(MONTH($D177)=MONTH(Settings!$C$7),"Yes","No"))</f>
        <v/>
      </c>
    </row>
    <row r="178" spans="4:7">
      <c r="D178" s="4"/>
      <c r="G178" s="6">
        <f>IF($B178="","",IF(MONTH($D178)=MONTH(Settings!$C$7),"Yes","No"))</f>
        <v/>
      </c>
    </row>
    <row r="179" spans="4:7">
      <c r="D179" s="4"/>
      <c r="G179" s="6">
        <f>IF($B179="","",IF(MONTH($D179)=MONTH(Settings!$C$7),"Yes","No"))</f>
        <v/>
      </c>
    </row>
    <row r="180" spans="4:7">
      <c r="D180" s="4"/>
      <c r="G180" s="6">
        <f>IF($B180="","",IF(MONTH($D180)=MONTH(Settings!$C$7),"Yes","No"))</f>
        <v/>
      </c>
    </row>
    <row r="181" spans="4:7">
      <c r="D181" s="4"/>
      <c r="G181" s="6">
        <f>IF($B181="","",IF(MONTH($D181)=MONTH(Settings!$C$7),"Yes","No"))</f>
        <v/>
      </c>
    </row>
    <row r="182" spans="4:7">
      <c r="D182" s="4"/>
      <c r="G182" s="6">
        <f>IF($B182="","",IF(MONTH($D182)=MONTH(Settings!$C$7),"Yes","No"))</f>
        <v/>
      </c>
    </row>
    <row r="183" spans="4:7">
      <c r="D183" s="4"/>
      <c r="G183" s="6">
        <f>IF($B183="","",IF(MONTH($D183)=MONTH(Settings!$C$7),"Yes","No"))</f>
        <v/>
      </c>
    </row>
    <row r="184" spans="4:7">
      <c r="D184" s="4"/>
      <c r="G184" s="6">
        <f>IF($B184="","",IF(MONTH($D184)=MONTH(Settings!$C$7),"Yes","No"))</f>
        <v/>
      </c>
    </row>
    <row r="185" spans="4:7">
      <c r="D185" s="4"/>
      <c r="G185" s="6">
        <f>IF($B185="","",IF(MONTH($D185)=MONTH(Settings!$C$7),"Yes","No"))</f>
        <v/>
      </c>
    </row>
    <row r="186" spans="4:7">
      <c r="D186" s="4"/>
      <c r="G186" s="6">
        <f>IF($B186="","",IF(MONTH($D186)=MONTH(Settings!$C$7),"Yes","No"))</f>
        <v/>
      </c>
    </row>
    <row r="187" spans="4:7">
      <c r="D187" s="4"/>
      <c r="G187" s="6">
        <f>IF($B187="","",IF(MONTH($D187)=MONTH(Settings!$C$7),"Yes","No"))</f>
        <v/>
      </c>
    </row>
    <row r="188" spans="4:7">
      <c r="D188" s="4"/>
      <c r="G188" s="6">
        <f>IF($B188="","",IF(MONTH($D188)=MONTH(Settings!$C$7),"Yes","No"))</f>
        <v/>
      </c>
    </row>
    <row r="189" spans="4:7">
      <c r="D189" s="4"/>
      <c r="G189" s="6">
        <f>IF($B189="","",IF(MONTH($D189)=MONTH(Settings!$C$7),"Yes","No"))</f>
        <v/>
      </c>
    </row>
    <row r="190" spans="4:7">
      <c r="D190" s="4"/>
      <c r="G190" s="6">
        <f>IF($B190="","",IF(MONTH($D190)=MONTH(Settings!$C$7),"Yes","No"))</f>
        <v/>
      </c>
    </row>
    <row r="191" spans="4:7">
      <c r="D191" s="4"/>
      <c r="G191" s="6">
        <f>IF($B191="","",IF(MONTH($D191)=MONTH(Settings!$C$7),"Yes","No"))</f>
        <v/>
      </c>
    </row>
    <row r="192" spans="4:7">
      <c r="D192" s="4"/>
      <c r="G192" s="6">
        <f>IF($B192="","",IF(MONTH($D192)=MONTH(Settings!$C$7),"Yes","No"))</f>
        <v/>
      </c>
    </row>
    <row r="193" spans="4:7">
      <c r="D193" s="4"/>
      <c r="G193" s="6">
        <f>IF($B193="","",IF(MONTH($D193)=MONTH(Settings!$C$7),"Yes","No"))</f>
        <v/>
      </c>
    </row>
    <row r="194" spans="4:7">
      <c r="D194" s="4"/>
      <c r="G194" s="6">
        <f>IF($B194="","",IF(MONTH($D194)=MONTH(Settings!$C$7),"Yes","No"))</f>
        <v/>
      </c>
    </row>
    <row r="195" spans="4:7">
      <c r="D195" s="4"/>
      <c r="G195" s="6">
        <f>IF($B195="","",IF(MONTH($D195)=MONTH(Settings!$C$7),"Yes","No"))</f>
        <v/>
      </c>
    </row>
    <row r="196" spans="4:7">
      <c r="D196" s="4"/>
      <c r="G196" s="6">
        <f>IF($B196="","",IF(MONTH($D196)=MONTH(Settings!$C$7),"Yes","No"))</f>
        <v/>
      </c>
    </row>
    <row r="197" spans="4:7">
      <c r="D197" s="4"/>
      <c r="G197" s="6">
        <f>IF($B197="","",IF(MONTH($D197)=MONTH(Settings!$C$7),"Yes","No"))</f>
        <v/>
      </c>
    </row>
    <row r="198" spans="4:7">
      <c r="D198" s="4"/>
      <c r="G198" s="6">
        <f>IF($B198="","",IF(MONTH($D198)=MONTH(Settings!$C$7),"Yes","No"))</f>
        <v/>
      </c>
    </row>
    <row r="199" spans="4:7">
      <c r="D199" s="4"/>
      <c r="G199" s="6">
        <f>IF($B199="","",IF(MONTH($D199)=MONTH(Settings!$C$7),"Yes","No"))</f>
        <v/>
      </c>
    </row>
    <row r="200" spans="4:7">
      <c r="D200" s="4"/>
      <c r="G200" s="6">
        <f>IF($B200="","",IF(MONTH($D200)=MONTH(Settings!$C$7),"Yes","No"))</f>
        <v/>
      </c>
    </row>
    <row r="201" spans="4:7">
      <c r="D201" s="4"/>
      <c r="G201" s="6">
        <f>IF($B201="","",IF(MONTH($D201)=MONTH(Settings!$C$7),"Yes","No"))</f>
        <v/>
      </c>
    </row>
    <row r="202" spans="4:7">
      <c r="D202" s="4"/>
      <c r="G202" s="6">
        <f>IF($B202="","",IF(MONTH($D202)=MONTH(Settings!$C$7),"Yes","No"))</f>
        <v/>
      </c>
    </row>
    <row r="203" spans="4:7">
      <c r="D203" s="4"/>
      <c r="G203" s="6">
        <f>IF($B203="","",IF(MONTH($D203)=MONTH(Settings!$C$7),"Yes","No"))</f>
        <v/>
      </c>
    </row>
    <row r="204" spans="4:7">
      <c r="D204" s="4"/>
      <c r="G204" s="6">
        <f>IF($B204="","",IF(MONTH($D204)=MONTH(Settings!$C$7),"Yes","No"))</f>
        <v/>
      </c>
    </row>
  </sheetData>
  <autoFilter ref="B4:G205"/>
  <mergeCells count="1">
    <mergeCell ref="B2:G2"/>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B2:H204"/>
  <sheetViews>
    <sheetView workbookViewId="0">
      <pane ySplit="4" topLeftCell="A5" activePane="bottomLeft" state="frozen"/>
      <selection pane="bottomLeft"/>
    </sheetView>
  </sheetViews>
  <sheetFormatPr defaultRowHeight="15"/>
  <cols>
    <col min="2" max="2" width="18.7109375" customWidth="1"/>
    <col min="3" max="3" width="20.7109375" customWidth="1"/>
    <col min="4" max="4" width="11.7109375" customWidth="1"/>
    <col min="5" max="5" width="13.7109375" customWidth="1"/>
    <col min="6" max="6" width="15.7109375" customWidth="1"/>
    <col min="7" max="7" width="13.7109375" customWidth="1"/>
    <col min="8" max="8" width="12.7109375" customWidth="1"/>
  </cols>
  <sheetData>
    <row r="2" spans="2:8">
      <c r="B2" s="1" t="s">
        <v>103</v>
      </c>
      <c r="C2" s="1"/>
      <c r="D2" s="1"/>
      <c r="E2" s="1"/>
      <c r="F2" s="1"/>
      <c r="G2" s="1"/>
      <c r="H2" s="1"/>
    </row>
    <row r="4" spans="2:8" ht="28" customHeight="1">
      <c r="B4" s="2" t="s">
        <v>66</v>
      </c>
      <c r="C4" s="2" t="s">
        <v>67</v>
      </c>
      <c r="D4" s="2" t="s">
        <v>101</v>
      </c>
      <c r="E4" s="2" t="s">
        <v>104</v>
      </c>
      <c r="F4" s="2" t="s">
        <v>105</v>
      </c>
      <c r="G4" s="2" t="s">
        <v>106</v>
      </c>
      <c r="H4" s="2" t="s">
        <v>97</v>
      </c>
    </row>
    <row r="5" spans="2:8">
      <c r="G5" s="8">
        <f>IF($B5="","",IF($F5=0,0,$E5/$F5))</f>
        <v/>
      </c>
      <c r="H5" s="6">
        <f>IF($B5="","",IF($G5&gt;=0.85,"On target",IF($G5&gt;=0.7,"Watch","Below plan")))</f>
        <v/>
      </c>
    </row>
    <row r="6" spans="2:8">
      <c r="G6" s="8">
        <f>IF($B6="","",IF($F6=0,0,$E6/$F6))</f>
        <v/>
      </c>
      <c r="H6" s="6">
        <f>IF($B6="","",IF($G6&gt;=0.85,"On target",IF($G6&gt;=0.7,"Watch","Below plan")))</f>
        <v/>
      </c>
    </row>
    <row r="7" spans="2:8">
      <c r="G7" s="8">
        <f>IF($B7="","",IF($F7=0,0,$E7/$F7))</f>
        <v/>
      </c>
      <c r="H7" s="6">
        <f>IF($B7="","",IF($G7&gt;=0.85,"On target",IF($G7&gt;=0.7,"Watch","Below plan")))</f>
        <v/>
      </c>
    </row>
    <row r="8" spans="2:8">
      <c r="G8" s="8">
        <f>IF($B8="","",IF($F8=0,0,$E8/$F8))</f>
        <v/>
      </c>
      <c r="H8" s="6">
        <f>IF($B8="","",IF($G8&gt;=0.85,"On target",IF($G8&gt;=0.7,"Watch","Below plan")))</f>
        <v/>
      </c>
    </row>
    <row r="9" spans="2:8">
      <c r="G9" s="8">
        <f>IF($B9="","",IF($F9=0,0,$E9/$F9))</f>
        <v/>
      </c>
      <c r="H9" s="6">
        <f>IF($B9="","",IF($G9&gt;=0.85,"On target",IF($G9&gt;=0.7,"Watch","Below plan")))</f>
        <v/>
      </c>
    </row>
    <row r="10" spans="2:8">
      <c r="G10" s="8">
        <f>IF($B10="","",IF($F10=0,0,$E10/$F10))</f>
        <v/>
      </c>
      <c r="H10" s="6">
        <f>IF($B10="","",IF($G10&gt;=0.85,"On target",IF($G10&gt;=0.7,"Watch","Below plan")))</f>
        <v/>
      </c>
    </row>
    <row r="11" spans="2:8">
      <c r="G11" s="8">
        <f>IF($B11="","",IF($F11=0,0,$E11/$F11))</f>
        <v/>
      </c>
      <c r="H11" s="6">
        <f>IF($B11="","",IF($G11&gt;=0.85,"On target",IF($G11&gt;=0.7,"Watch","Below plan")))</f>
        <v/>
      </c>
    </row>
    <row r="12" spans="2:8">
      <c r="G12" s="8">
        <f>IF($B12="","",IF($F12=0,0,$E12/$F12))</f>
        <v/>
      </c>
      <c r="H12" s="6">
        <f>IF($B12="","",IF($G12&gt;=0.85,"On target",IF($G12&gt;=0.7,"Watch","Below plan")))</f>
        <v/>
      </c>
    </row>
    <row r="13" spans="2:8">
      <c r="G13" s="8">
        <f>IF($B13="","",IF($F13=0,0,$E13/$F13))</f>
        <v/>
      </c>
      <c r="H13" s="6">
        <f>IF($B13="","",IF($G13&gt;=0.85,"On target",IF($G13&gt;=0.7,"Watch","Below plan")))</f>
        <v/>
      </c>
    </row>
    <row r="14" spans="2:8">
      <c r="G14" s="8">
        <f>IF($B14="","",IF($F14=0,0,$E14/$F14))</f>
        <v/>
      </c>
      <c r="H14" s="6">
        <f>IF($B14="","",IF($G14&gt;=0.85,"On target",IF($G14&gt;=0.7,"Watch","Below plan")))</f>
        <v/>
      </c>
    </row>
    <row r="15" spans="2:8">
      <c r="G15" s="8">
        <f>IF($B15="","",IF($F15=0,0,$E15/$F15))</f>
        <v/>
      </c>
      <c r="H15" s="6">
        <f>IF($B15="","",IF($G15&gt;=0.85,"On target",IF($G15&gt;=0.7,"Watch","Below plan")))</f>
        <v/>
      </c>
    </row>
    <row r="16" spans="2:8">
      <c r="G16" s="8">
        <f>IF($B16="","",IF($F16=0,0,$E16/$F16))</f>
        <v/>
      </c>
      <c r="H16" s="6">
        <f>IF($B16="","",IF($G16&gt;=0.85,"On target",IF($G16&gt;=0.7,"Watch","Below plan")))</f>
        <v/>
      </c>
    </row>
    <row r="17" spans="7:8">
      <c r="G17" s="8">
        <f>IF($B17="","",IF($F17=0,0,$E17/$F17))</f>
        <v/>
      </c>
      <c r="H17" s="6">
        <f>IF($B17="","",IF($G17&gt;=0.85,"On target",IF($G17&gt;=0.7,"Watch","Below plan")))</f>
        <v/>
      </c>
    </row>
    <row r="18" spans="7:8">
      <c r="G18" s="8">
        <f>IF($B18="","",IF($F18=0,0,$E18/$F18))</f>
        <v/>
      </c>
      <c r="H18" s="6">
        <f>IF($B18="","",IF($G18&gt;=0.85,"On target",IF($G18&gt;=0.7,"Watch","Below plan")))</f>
        <v/>
      </c>
    </row>
    <row r="19" spans="7:8">
      <c r="G19" s="8">
        <f>IF($B19="","",IF($F19=0,0,$E19/$F19))</f>
        <v/>
      </c>
      <c r="H19" s="6">
        <f>IF($B19="","",IF($G19&gt;=0.85,"On target",IF($G19&gt;=0.7,"Watch","Below plan")))</f>
        <v/>
      </c>
    </row>
    <row r="20" spans="7:8">
      <c r="G20" s="8">
        <f>IF($B20="","",IF($F20=0,0,$E20/$F20))</f>
        <v/>
      </c>
      <c r="H20" s="6">
        <f>IF($B20="","",IF($G20&gt;=0.85,"On target",IF($G20&gt;=0.7,"Watch","Below plan")))</f>
        <v/>
      </c>
    </row>
    <row r="21" spans="7:8">
      <c r="G21" s="8">
        <f>IF($B21="","",IF($F21=0,0,$E21/$F21))</f>
        <v/>
      </c>
      <c r="H21" s="6">
        <f>IF($B21="","",IF($G21&gt;=0.85,"On target",IF($G21&gt;=0.7,"Watch","Below plan")))</f>
        <v/>
      </c>
    </row>
    <row r="22" spans="7:8">
      <c r="G22" s="8">
        <f>IF($B22="","",IF($F22=0,0,$E22/$F22))</f>
        <v/>
      </c>
      <c r="H22" s="6">
        <f>IF($B22="","",IF($G22&gt;=0.85,"On target",IF($G22&gt;=0.7,"Watch","Below plan")))</f>
        <v/>
      </c>
    </row>
    <row r="23" spans="7:8">
      <c r="G23" s="8">
        <f>IF($B23="","",IF($F23=0,0,$E23/$F23))</f>
        <v/>
      </c>
      <c r="H23" s="6">
        <f>IF($B23="","",IF($G23&gt;=0.85,"On target",IF($G23&gt;=0.7,"Watch","Below plan")))</f>
        <v/>
      </c>
    </row>
    <row r="24" spans="7:8">
      <c r="G24" s="8">
        <f>IF($B24="","",IF($F24=0,0,$E24/$F24))</f>
        <v/>
      </c>
      <c r="H24" s="6">
        <f>IF($B24="","",IF($G24&gt;=0.85,"On target",IF($G24&gt;=0.7,"Watch","Below plan")))</f>
        <v/>
      </c>
    </row>
    <row r="25" spans="7:8">
      <c r="G25" s="8">
        <f>IF($B25="","",IF($F25=0,0,$E25/$F25))</f>
        <v/>
      </c>
      <c r="H25" s="6">
        <f>IF($B25="","",IF($G25&gt;=0.85,"On target",IF($G25&gt;=0.7,"Watch","Below plan")))</f>
        <v/>
      </c>
    </row>
    <row r="26" spans="7:8">
      <c r="G26" s="8">
        <f>IF($B26="","",IF($F26=0,0,$E26/$F26))</f>
        <v/>
      </c>
      <c r="H26" s="6">
        <f>IF($B26="","",IF($G26&gt;=0.85,"On target",IF($G26&gt;=0.7,"Watch","Below plan")))</f>
        <v/>
      </c>
    </row>
    <row r="27" spans="7:8">
      <c r="G27" s="8">
        <f>IF($B27="","",IF($F27=0,0,$E27/$F27))</f>
        <v/>
      </c>
      <c r="H27" s="6">
        <f>IF($B27="","",IF($G27&gt;=0.85,"On target",IF($G27&gt;=0.7,"Watch","Below plan")))</f>
        <v/>
      </c>
    </row>
    <row r="28" spans="7:8">
      <c r="G28" s="8">
        <f>IF($B28="","",IF($F28=0,0,$E28/$F28))</f>
        <v/>
      </c>
      <c r="H28" s="6">
        <f>IF($B28="","",IF($G28&gt;=0.85,"On target",IF($G28&gt;=0.7,"Watch","Below plan")))</f>
        <v/>
      </c>
    </row>
    <row r="29" spans="7:8">
      <c r="G29" s="8">
        <f>IF($B29="","",IF($F29=0,0,$E29/$F29))</f>
        <v/>
      </c>
      <c r="H29" s="6">
        <f>IF($B29="","",IF($G29&gt;=0.85,"On target",IF($G29&gt;=0.7,"Watch","Below plan")))</f>
        <v/>
      </c>
    </row>
    <row r="30" spans="7:8">
      <c r="G30" s="8">
        <f>IF($B30="","",IF($F30=0,0,$E30/$F30))</f>
        <v/>
      </c>
      <c r="H30" s="6">
        <f>IF($B30="","",IF($G30&gt;=0.85,"On target",IF($G30&gt;=0.7,"Watch","Below plan")))</f>
        <v/>
      </c>
    </row>
    <row r="31" spans="7:8">
      <c r="G31" s="8">
        <f>IF($B31="","",IF($F31=0,0,$E31/$F31))</f>
        <v/>
      </c>
      <c r="H31" s="6">
        <f>IF($B31="","",IF($G31&gt;=0.85,"On target",IF($G31&gt;=0.7,"Watch","Below plan")))</f>
        <v/>
      </c>
    </row>
    <row r="32" spans="7:8">
      <c r="G32" s="8">
        <f>IF($B32="","",IF($F32=0,0,$E32/$F32))</f>
        <v/>
      </c>
      <c r="H32" s="6">
        <f>IF($B32="","",IF($G32&gt;=0.85,"On target",IF($G32&gt;=0.7,"Watch","Below plan")))</f>
        <v/>
      </c>
    </row>
    <row r="33" spans="7:8">
      <c r="G33" s="8">
        <f>IF($B33="","",IF($F33=0,0,$E33/$F33))</f>
        <v/>
      </c>
      <c r="H33" s="6">
        <f>IF($B33="","",IF($G33&gt;=0.85,"On target",IF($G33&gt;=0.7,"Watch","Below plan")))</f>
        <v/>
      </c>
    </row>
    <row r="34" spans="7:8">
      <c r="G34" s="8">
        <f>IF($B34="","",IF($F34=0,0,$E34/$F34))</f>
        <v/>
      </c>
      <c r="H34" s="6">
        <f>IF($B34="","",IF($G34&gt;=0.85,"On target",IF($G34&gt;=0.7,"Watch","Below plan")))</f>
        <v/>
      </c>
    </row>
    <row r="35" spans="7:8">
      <c r="G35" s="8">
        <f>IF($B35="","",IF($F35=0,0,$E35/$F35))</f>
        <v/>
      </c>
      <c r="H35" s="6">
        <f>IF($B35="","",IF($G35&gt;=0.85,"On target",IF($G35&gt;=0.7,"Watch","Below plan")))</f>
        <v/>
      </c>
    </row>
    <row r="36" spans="7:8">
      <c r="G36" s="8">
        <f>IF($B36="","",IF($F36=0,0,$E36/$F36))</f>
        <v/>
      </c>
      <c r="H36" s="6">
        <f>IF($B36="","",IF($G36&gt;=0.85,"On target",IF($G36&gt;=0.7,"Watch","Below plan")))</f>
        <v/>
      </c>
    </row>
    <row r="37" spans="7:8">
      <c r="G37" s="8">
        <f>IF($B37="","",IF($F37=0,0,$E37/$F37))</f>
        <v/>
      </c>
      <c r="H37" s="6">
        <f>IF($B37="","",IF($G37&gt;=0.85,"On target",IF($G37&gt;=0.7,"Watch","Below plan")))</f>
        <v/>
      </c>
    </row>
    <row r="38" spans="7:8">
      <c r="G38" s="8">
        <f>IF($B38="","",IF($F38=0,0,$E38/$F38))</f>
        <v/>
      </c>
      <c r="H38" s="6">
        <f>IF($B38="","",IF($G38&gt;=0.85,"On target",IF($G38&gt;=0.7,"Watch","Below plan")))</f>
        <v/>
      </c>
    </row>
    <row r="39" spans="7:8">
      <c r="G39" s="8">
        <f>IF($B39="","",IF($F39=0,0,$E39/$F39))</f>
        <v/>
      </c>
      <c r="H39" s="6">
        <f>IF($B39="","",IF($G39&gt;=0.85,"On target",IF($G39&gt;=0.7,"Watch","Below plan")))</f>
        <v/>
      </c>
    </row>
    <row r="40" spans="7:8">
      <c r="G40" s="8">
        <f>IF($B40="","",IF($F40=0,0,$E40/$F40))</f>
        <v/>
      </c>
      <c r="H40" s="6">
        <f>IF($B40="","",IF($G40&gt;=0.85,"On target",IF($G40&gt;=0.7,"Watch","Below plan")))</f>
        <v/>
      </c>
    </row>
    <row r="41" spans="7:8">
      <c r="G41" s="8">
        <f>IF($B41="","",IF($F41=0,0,$E41/$F41))</f>
        <v/>
      </c>
      <c r="H41" s="6">
        <f>IF($B41="","",IF($G41&gt;=0.85,"On target",IF($G41&gt;=0.7,"Watch","Below plan")))</f>
        <v/>
      </c>
    </row>
    <row r="42" spans="7:8">
      <c r="G42" s="8">
        <f>IF($B42="","",IF($F42=0,0,$E42/$F42))</f>
        <v/>
      </c>
      <c r="H42" s="6">
        <f>IF($B42="","",IF($G42&gt;=0.85,"On target",IF($G42&gt;=0.7,"Watch","Below plan")))</f>
        <v/>
      </c>
    </row>
    <row r="43" spans="7:8">
      <c r="G43" s="8">
        <f>IF($B43="","",IF($F43=0,0,$E43/$F43))</f>
        <v/>
      </c>
      <c r="H43" s="6">
        <f>IF($B43="","",IF($G43&gt;=0.85,"On target",IF($G43&gt;=0.7,"Watch","Below plan")))</f>
        <v/>
      </c>
    </row>
    <row r="44" spans="7:8">
      <c r="G44" s="8">
        <f>IF($B44="","",IF($F44=0,0,$E44/$F44))</f>
        <v/>
      </c>
      <c r="H44" s="6">
        <f>IF($B44="","",IF($G44&gt;=0.85,"On target",IF($G44&gt;=0.7,"Watch","Below plan")))</f>
        <v/>
      </c>
    </row>
    <row r="45" spans="7:8">
      <c r="G45" s="8">
        <f>IF($B45="","",IF($F45=0,0,$E45/$F45))</f>
        <v/>
      </c>
      <c r="H45" s="6">
        <f>IF($B45="","",IF($G45&gt;=0.85,"On target",IF($G45&gt;=0.7,"Watch","Below plan")))</f>
        <v/>
      </c>
    </row>
    <row r="46" spans="7:8">
      <c r="G46" s="8">
        <f>IF($B46="","",IF($F46=0,0,$E46/$F46))</f>
        <v/>
      </c>
      <c r="H46" s="6">
        <f>IF($B46="","",IF($G46&gt;=0.85,"On target",IF($G46&gt;=0.7,"Watch","Below plan")))</f>
        <v/>
      </c>
    </row>
    <row r="47" spans="7:8">
      <c r="G47" s="8">
        <f>IF($B47="","",IF($F47=0,0,$E47/$F47))</f>
        <v/>
      </c>
      <c r="H47" s="6">
        <f>IF($B47="","",IF($G47&gt;=0.85,"On target",IF($G47&gt;=0.7,"Watch","Below plan")))</f>
        <v/>
      </c>
    </row>
    <row r="48" spans="7:8">
      <c r="G48" s="8">
        <f>IF($B48="","",IF($F48=0,0,$E48/$F48))</f>
        <v/>
      </c>
      <c r="H48" s="6">
        <f>IF($B48="","",IF($G48&gt;=0.85,"On target",IF($G48&gt;=0.7,"Watch","Below plan")))</f>
        <v/>
      </c>
    </row>
    <row r="49" spans="7:8">
      <c r="G49" s="8">
        <f>IF($B49="","",IF($F49=0,0,$E49/$F49))</f>
        <v/>
      </c>
      <c r="H49" s="6">
        <f>IF($B49="","",IF($G49&gt;=0.85,"On target",IF($G49&gt;=0.7,"Watch","Below plan")))</f>
        <v/>
      </c>
    </row>
    <row r="50" spans="7:8">
      <c r="G50" s="8">
        <f>IF($B50="","",IF($F50=0,0,$E50/$F50))</f>
        <v/>
      </c>
      <c r="H50" s="6">
        <f>IF($B50="","",IF($G50&gt;=0.85,"On target",IF($G50&gt;=0.7,"Watch","Below plan")))</f>
        <v/>
      </c>
    </row>
    <row r="51" spans="7:8">
      <c r="G51" s="8">
        <f>IF($B51="","",IF($F51=0,0,$E51/$F51))</f>
        <v/>
      </c>
      <c r="H51" s="6">
        <f>IF($B51="","",IF($G51&gt;=0.85,"On target",IF($G51&gt;=0.7,"Watch","Below plan")))</f>
        <v/>
      </c>
    </row>
    <row r="52" spans="7:8">
      <c r="G52" s="8">
        <f>IF($B52="","",IF($F52=0,0,$E52/$F52))</f>
        <v/>
      </c>
      <c r="H52" s="6">
        <f>IF($B52="","",IF($G52&gt;=0.85,"On target",IF($G52&gt;=0.7,"Watch","Below plan")))</f>
        <v/>
      </c>
    </row>
    <row r="53" spans="7:8">
      <c r="G53" s="8">
        <f>IF($B53="","",IF($F53=0,0,$E53/$F53))</f>
        <v/>
      </c>
      <c r="H53" s="6">
        <f>IF($B53="","",IF($G53&gt;=0.85,"On target",IF($G53&gt;=0.7,"Watch","Below plan")))</f>
        <v/>
      </c>
    </row>
    <row r="54" spans="7:8">
      <c r="G54" s="8">
        <f>IF($B54="","",IF($F54=0,0,$E54/$F54))</f>
        <v/>
      </c>
      <c r="H54" s="6">
        <f>IF($B54="","",IF($G54&gt;=0.85,"On target",IF($G54&gt;=0.7,"Watch","Below plan")))</f>
        <v/>
      </c>
    </row>
    <row r="55" spans="7:8">
      <c r="G55" s="8">
        <f>IF($B55="","",IF($F55=0,0,$E55/$F55))</f>
        <v/>
      </c>
      <c r="H55" s="6">
        <f>IF($B55="","",IF($G55&gt;=0.85,"On target",IF($G55&gt;=0.7,"Watch","Below plan")))</f>
        <v/>
      </c>
    </row>
    <row r="56" spans="7:8">
      <c r="G56" s="8">
        <f>IF($B56="","",IF($F56=0,0,$E56/$F56))</f>
        <v/>
      </c>
      <c r="H56" s="6">
        <f>IF($B56="","",IF($G56&gt;=0.85,"On target",IF($G56&gt;=0.7,"Watch","Below plan")))</f>
        <v/>
      </c>
    </row>
    <row r="57" spans="7:8">
      <c r="G57" s="8">
        <f>IF($B57="","",IF($F57=0,0,$E57/$F57))</f>
        <v/>
      </c>
      <c r="H57" s="6">
        <f>IF($B57="","",IF($G57&gt;=0.85,"On target",IF($G57&gt;=0.7,"Watch","Below plan")))</f>
        <v/>
      </c>
    </row>
    <row r="58" spans="7:8">
      <c r="G58" s="8">
        <f>IF($B58="","",IF($F58=0,0,$E58/$F58))</f>
        <v/>
      </c>
      <c r="H58" s="6">
        <f>IF($B58="","",IF($G58&gt;=0.85,"On target",IF($G58&gt;=0.7,"Watch","Below plan")))</f>
        <v/>
      </c>
    </row>
    <row r="59" spans="7:8">
      <c r="G59" s="8">
        <f>IF($B59="","",IF($F59=0,0,$E59/$F59))</f>
        <v/>
      </c>
      <c r="H59" s="6">
        <f>IF($B59="","",IF($G59&gt;=0.85,"On target",IF($G59&gt;=0.7,"Watch","Below plan")))</f>
        <v/>
      </c>
    </row>
    <row r="60" spans="7:8">
      <c r="G60" s="8">
        <f>IF($B60="","",IF($F60=0,0,$E60/$F60))</f>
        <v/>
      </c>
      <c r="H60" s="6">
        <f>IF($B60="","",IF($G60&gt;=0.85,"On target",IF($G60&gt;=0.7,"Watch","Below plan")))</f>
        <v/>
      </c>
    </row>
    <row r="61" spans="7:8">
      <c r="G61" s="8">
        <f>IF($B61="","",IF($F61=0,0,$E61/$F61))</f>
        <v/>
      </c>
      <c r="H61" s="6">
        <f>IF($B61="","",IF($G61&gt;=0.85,"On target",IF($G61&gt;=0.7,"Watch","Below plan")))</f>
        <v/>
      </c>
    </row>
    <row r="62" spans="7:8">
      <c r="G62" s="8">
        <f>IF($B62="","",IF($F62=0,0,$E62/$F62))</f>
        <v/>
      </c>
      <c r="H62" s="6">
        <f>IF($B62="","",IF($G62&gt;=0.85,"On target",IF($G62&gt;=0.7,"Watch","Below plan")))</f>
        <v/>
      </c>
    </row>
    <row r="63" spans="7:8">
      <c r="G63" s="8">
        <f>IF($B63="","",IF($F63=0,0,$E63/$F63))</f>
        <v/>
      </c>
      <c r="H63" s="6">
        <f>IF($B63="","",IF($G63&gt;=0.85,"On target",IF($G63&gt;=0.7,"Watch","Below plan")))</f>
        <v/>
      </c>
    </row>
    <row r="64" spans="7:8">
      <c r="G64" s="8">
        <f>IF($B64="","",IF($F64=0,0,$E64/$F64))</f>
        <v/>
      </c>
      <c r="H64" s="6">
        <f>IF($B64="","",IF($G64&gt;=0.85,"On target",IF($G64&gt;=0.7,"Watch","Below plan")))</f>
        <v/>
      </c>
    </row>
    <row r="65" spans="7:8">
      <c r="G65" s="8">
        <f>IF($B65="","",IF($F65=0,0,$E65/$F65))</f>
        <v/>
      </c>
      <c r="H65" s="6">
        <f>IF($B65="","",IF($G65&gt;=0.85,"On target",IF($G65&gt;=0.7,"Watch","Below plan")))</f>
        <v/>
      </c>
    </row>
    <row r="66" spans="7:8">
      <c r="G66" s="8">
        <f>IF($B66="","",IF($F66=0,0,$E66/$F66))</f>
        <v/>
      </c>
      <c r="H66" s="6">
        <f>IF($B66="","",IF($G66&gt;=0.85,"On target",IF($G66&gt;=0.7,"Watch","Below plan")))</f>
        <v/>
      </c>
    </row>
    <row r="67" spans="7:8">
      <c r="G67" s="8">
        <f>IF($B67="","",IF($F67=0,0,$E67/$F67))</f>
        <v/>
      </c>
      <c r="H67" s="6">
        <f>IF($B67="","",IF($G67&gt;=0.85,"On target",IF($G67&gt;=0.7,"Watch","Below plan")))</f>
        <v/>
      </c>
    </row>
    <row r="68" spans="7:8">
      <c r="G68" s="8">
        <f>IF($B68="","",IF($F68=0,0,$E68/$F68))</f>
        <v/>
      </c>
      <c r="H68" s="6">
        <f>IF($B68="","",IF($G68&gt;=0.85,"On target",IF($G68&gt;=0.7,"Watch","Below plan")))</f>
        <v/>
      </c>
    </row>
    <row r="69" spans="7:8">
      <c r="G69" s="8">
        <f>IF($B69="","",IF($F69=0,0,$E69/$F69))</f>
        <v/>
      </c>
      <c r="H69" s="6">
        <f>IF($B69="","",IF($G69&gt;=0.85,"On target",IF($G69&gt;=0.7,"Watch","Below plan")))</f>
        <v/>
      </c>
    </row>
    <row r="70" spans="7:8">
      <c r="G70" s="8">
        <f>IF($B70="","",IF($F70=0,0,$E70/$F70))</f>
        <v/>
      </c>
      <c r="H70" s="6">
        <f>IF($B70="","",IF($G70&gt;=0.85,"On target",IF($G70&gt;=0.7,"Watch","Below plan")))</f>
        <v/>
      </c>
    </row>
    <row r="71" spans="7:8">
      <c r="G71" s="8">
        <f>IF($B71="","",IF($F71=0,0,$E71/$F71))</f>
        <v/>
      </c>
      <c r="H71" s="6">
        <f>IF($B71="","",IF($G71&gt;=0.85,"On target",IF($G71&gt;=0.7,"Watch","Below plan")))</f>
        <v/>
      </c>
    </row>
    <row r="72" spans="7:8">
      <c r="G72" s="8">
        <f>IF($B72="","",IF($F72=0,0,$E72/$F72))</f>
        <v/>
      </c>
      <c r="H72" s="6">
        <f>IF($B72="","",IF($G72&gt;=0.85,"On target",IF($G72&gt;=0.7,"Watch","Below plan")))</f>
        <v/>
      </c>
    </row>
    <row r="73" spans="7:8">
      <c r="G73" s="8">
        <f>IF($B73="","",IF($F73=0,0,$E73/$F73))</f>
        <v/>
      </c>
      <c r="H73" s="6">
        <f>IF($B73="","",IF($G73&gt;=0.85,"On target",IF($G73&gt;=0.7,"Watch","Below plan")))</f>
        <v/>
      </c>
    </row>
    <row r="74" spans="7:8">
      <c r="G74" s="8">
        <f>IF($B74="","",IF($F74=0,0,$E74/$F74))</f>
        <v/>
      </c>
      <c r="H74" s="6">
        <f>IF($B74="","",IF($G74&gt;=0.85,"On target",IF($G74&gt;=0.7,"Watch","Below plan")))</f>
        <v/>
      </c>
    </row>
    <row r="75" spans="7:8">
      <c r="G75" s="8">
        <f>IF($B75="","",IF($F75=0,0,$E75/$F75))</f>
        <v/>
      </c>
      <c r="H75" s="6">
        <f>IF($B75="","",IF($G75&gt;=0.85,"On target",IF($G75&gt;=0.7,"Watch","Below plan")))</f>
        <v/>
      </c>
    </row>
    <row r="76" spans="7:8">
      <c r="G76" s="8">
        <f>IF($B76="","",IF($F76=0,0,$E76/$F76))</f>
        <v/>
      </c>
      <c r="H76" s="6">
        <f>IF($B76="","",IF($G76&gt;=0.85,"On target",IF($G76&gt;=0.7,"Watch","Below plan")))</f>
        <v/>
      </c>
    </row>
    <row r="77" spans="7:8">
      <c r="G77" s="8">
        <f>IF($B77="","",IF($F77=0,0,$E77/$F77))</f>
        <v/>
      </c>
      <c r="H77" s="6">
        <f>IF($B77="","",IF($G77&gt;=0.85,"On target",IF($G77&gt;=0.7,"Watch","Below plan")))</f>
        <v/>
      </c>
    </row>
    <row r="78" spans="7:8">
      <c r="G78" s="8">
        <f>IF($B78="","",IF($F78=0,0,$E78/$F78))</f>
        <v/>
      </c>
      <c r="H78" s="6">
        <f>IF($B78="","",IF($G78&gt;=0.85,"On target",IF($G78&gt;=0.7,"Watch","Below plan")))</f>
        <v/>
      </c>
    </row>
    <row r="79" spans="7:8">
      <c r="G79" s="8">
        <f>IF($B79="","",IF($F79=0,0,$E79/$F79))</f>
        <v/>
      </c>
      <c r="H79" s="6">
        <f>IF($B79="","",IF($G79&gt;=0.85,"On target",IF($G79&gt;=0.7,"Watch","Below plan")))</f>
        <v/>
      </c>
    </row>
    <row r="80" spans="7:8">
      <c r="G80" s="8">
        <f>IF($B80="","",IF($F80=0,0,$E80/$F80))</f>
        <v/>
      </c>
      <c r="H80" s="6">
        <f>IF($B80="","",IF($G80&gt;=0.85,"On target",IF($G80&gt;=0.7,"Watch","Below plan")))</f>
        <v/>
      </c>
    </row>
    <row r="81" spans="7:8">
      <c r="G81" s="8">
        <f>IF($B81="","",IF($F81=0,0,$E81/$F81))</f>
        <v/>
      </c>
      <c r="H81" s="6">
        <f>IF($B81="","",IF($G81&gt;=0.85,"On target",IF($G81&gt;=0.7,"Watch","Below plan")))</f>
        <v/>
      </c>
    </row>
    <row r="82" spans="7:8">
      <c r="G82" s="8">
        <f>IF($B82="","",IF($F82=0,0,$E82/$F82))</f>
        <v/>
      </c>
      <c r="H82" s="6">
        <f>IF($B82="","",IF($G82&gt;=0.85,"On target",IF($G82&gt;=0.7,"Watch","Below plan")))</f>
        <v/>
      </c>
    </row>
    <row r="83" spans="7:8">
      <c r="G83" s="8">
        <f>IF($B83="","",IF($F83=0,0,$E83/$F83))</f>
        <v/>
      </c>
      <c r="H83" s="6">
        <f>IF($B83="","",IF($G83&gt;=0.85,"On target",IF($G83&gt;=0.7,"Watch","Below plan")))</f>
        <v/>
      </c>
    </row>
    <row r="84" spans="7:8">
      <c r="G84" s="8">
        <f>IF($B84="","",IF($F84=0,0,$E84/$F84))</f>
        <v/>
      </c>
      <c r="H84" s="6">
        <f>IF($B84="","",IF($G84&gt;=0.85,"On target",IF($G84&gt;=0.7,"Watch","Below plan")))</f>
        <v/>
      </c>
    </row>
    <row r="85" spans="7:8">
      <c r="G85" s="8">
        <f>IF($B85="","",IF($F85=0,0,$E85/$F85))</f>
        <v/>
      </c>
      <c r="H85" s="6">
        <f>IF($B85="","",IF($G85&gt;=0.85,"On target",IF($G85&gt;=0.7,"Watch","Below plan")))</f>
        <v/>
      </c>
    </row>
    <row r="86" spans="7:8">
      <c r="G86" s="8">
        <f>IF($B86="","",IF($F86=0,0,$E86/$F86))</f>
        <v/>
      </c>
      <c r="H86" s="6">
        <f>IF($B86="","",IF($G86&gt;=0.85,"On target",IF($G86&gt;=0.7,"Watch","Below plan")))</f>
        <v/>
      </c>
    </row>
    <row r="87" spans="7:8">
      <c r="G87" s="8">
        <f>IF($B87="","",IF($F87=0,0,$E87/$F87))</f>
        <v/>
      </c>
      <c r="H87" s="6">
        <f>IF($B87="","",IF($G87&gt;=0.85,"On target",IF($G87&gt;=0.7,"Watch","Below plan")))</f>
        <v/>
      </c>
    </row>
    <row r="88" spans="7:8">
      <c r="G88" s="8">
        <f>IF($B88="","",IF($F88=0,0,$E88/$F88))</f>
        <v/>
      </c>
      <c r="H88" s="6">
        <f>IF($B88="","",IF($G88&gt;=0.85,"On target",IF($G88&gt;=0.7,"Watch","Below plan")))</f>
        <v/>
      </c>
    </row>
    <row r="89" spans="7:8">
      <c r="G89" s="8">
        <f>IF($B89="","",IF($F89=0,0,$E89/$F89))</f>
        <v/>
      </c>
      <c r="H89" s="6">
        <f>IF($B89="","",IF($G89&gt;=0.85,"On target",IF($G89&gt;=0.7,"Watch","Below plan")))</f>
        <v/>
      </c>
    </row>
    <row r="90" spans="7:8">
      <c r="G90" s="8">
        <f>IF($B90="","",IF($F90=0,0,$E90/$F90))</f>
        <v/>
      </c>
      <c r="H90" s="6">
        <f>IF($B90="","",IF($G90&gt;=0.85,"On target",IF($G90&gt;=0.7,"Watch","Below plan")))</f>
        <v/>
      </c>
    </row>
    <row r="91" spans="7:8">
      <c r="G91" s="8">
        <f>IF($B91="","",IF($F91=0,0,$E91/$F91))</f>
        <v/>
      </c>
      <c r="H91" s="6">
        <f>IF($B91="","",IF($G91&gt;=0.85,"On target",IF($G91&gt;=0.7,"Watch","Below plan")))</f>
        <v/>
      </c>
    </row>
    <row r="92" spans="7:8">
      <c r="G92" s="8">
        <f>IF($B92="","",IF($F92=0,0,$E92/$F92))</f>
        <v/>
      </c>
      <c r="H92" s="6">
        <f>IF($B92="","",IF($G92&gt;=0.85,"On target",IF($G92&gt;=0.7,"Watch","Below plan")))</f>
        <v/>
      </c>
    </row>
    <row r="93" spans="7:8">
      <c r="G93" s="8">
        <f>IF($B93="","",IF($F93=0,0,$E93/$F93))</f>
        <v/>
      </c>
      <c r="H93" s="6">
        <f>IF($B93="","",IF($G93&gt;=0.85,"On target",IF($G93&gt;=0.7,"Watch","Below plan")))</f>
        <v/>
      </c>
    </row>
    <row r="94" spans="7:8">
      <c r="G94" s="8">
        <f>IF($B94="","",IF($F94=0,0,$E94/$F94))</f>
        <v/>
      </c>
      <c r="H94" s="6">
        <f>IF($B94="","",IF($G94&gt;=0.85,"On target",IF($G94&gt;=0.7,"Watch","Below plan")))</f>
        <v/>
      </c>
    </row>
    <row r="95" spans="7:8">
      <c r="G95" s="8">
        <f>IF($B95="","",IF($F95=0,0,$E95/$F95))</f>
        <v/>
      </c>
      <c r="H95" s="6">
        <f>IF($B95="","",IF($G95&gt;=0.85,"On target",IF($G95&gt;=0.7,"Watch","Below plan")))</f>
        <v/>
      </c>
    </row>
    <row r="96" spans="7:8">
      <c r="G96" s="8">
        <f>IF($B96="","",IF($F96=0,0,$E96/$F96))</f>
        <v/>
      </c>
      <c r="H96" s="6">
        <f>IF($B96="","",IF($G96&gt;=0.85,"On target",IF($G96&gt;=0.7,"Watch","Below plan")))</f>
        <v/>
      </c>
    </row>
    <row r="97" spans="7:8">
      <c r="G97" s="8">
        <f>IF($B97="","",IF($F97=0,0,$E97/$F97))</f>
        <v/>
      </c>
      <c r="H97" s="6">
        <f>IF($B97="","",IF($G97&gt;=0.85,"On target",IF($G97&gt;=0.7,"Watch","Below plan")))</f>
        <v/>
      </c>
    </row>
    <row r="98" spans="7:8">
      <c r="G98" s="8">
        <f>IF($B98="","",IF($F98=0,0,$E98/$F98))</f>
        <v/>
      </c>
      <c r="H98" s="6">
        <f>IF($B98="","",IF($G98&gt;=0.85,"On target",IF($G98&gt;=0.7,"Watch","Below plan")))</f>
        <v/>
      </c>
    </row>
    <row r="99" spans="7:8">
      <c r="G99" s="8">
        <f>IF($B99="","",IF($F99=0,0,$E99/$F99))</f>
        <v/>
      </c>
      <c r="H99" s="6">
        <f>IF($B99="","",IF($G99&gt;=0.85,"On target",IF($G99&gt;=0.7,"Watch","Below plan")))</f>
        <v/>
      </c>
    </row>
    <row r="100" spans="7:8">
      <c r="G100" s="8">
        <f>IF($B100="","",IF($F100=0,0,$E100/$F100))</f>
        <v/>
      </c>
      <c r="H100" s="6">
        <f>IF($B100="","",IF($G100&gt;=0.85,"On target",IF($G100&gt;=0.7,"Watch","Below plan")))</f>
        <v/>
      </c>
    </row>
    <row r="101" spans="7:8">
      <c r="G101" s="8">
        <f>IF($B101="","",IF($F101=0,0,$E101/$F101))</f>
        <v/>
      </c>
      <c r="H101" s="6">
        <f>IF($B101="","",IF($G101&gt;=0.85,"On target",IF($G101&gt;=0.7,"Watch","Below plan")))</f>
        <v/>
      </c>
    </row>
    <row r="102" spans="7:8">
      <c r="G102" s="8">
        <f>IF($B102="","",IF($F102=0,0,$E102/$F102))</f>
        <v/>
      </c>
      <c r="H102" s="6">
        <f>IF($B102="","",IF($G102&gt;=0.85,"On target",IF($G102&gt;=0.7,"Watch","Below plan")))</f>
        <v/>
      </c>
    </row>
    <row r="103" spans="7:8">
      <c r="G103" s="8">
        <f>IF($B103="","",IF($F103=0,0,$E103/$F103))</f>
        <v/>
      </c>
      <c r="H103" s="6">
        <f>IF($B103="","",IF($G103&gt;=0.85,"On target",IF($G103&gt;=0.7,"Watch","Below plan")))</f>
        <v/>
      </c>
    </row>
    <row r="104" spans="7:8">
      <c r="G104" s="8">
        <f>IF($B104="","",IF($F104=0,0,$E104/$F104))</f>
        <v/>
      </c>
      <c r="H104" s="6">
        <f>IF($B104="","",IF($G104&gt;=0.85,"On target",IF($G104&gt;=0.7,"Watch","Below plan")))</f>
        <v/>
      </c>
    </row>
    <row r="105" spans="7:8">
      <c r="G105" s="8">
        <f>IF($B105="","",IF($F105=0,0,$E105/$F105))</f>
        <v/>
      </c>
      <c r="H105" s="6">
        <f>IF($B105="","",IF($G105&gt;=0.85,"On target",IF($G105&gt;=0.7,"Watch","Below plan")))</f>
        <v/>
      </c>
    </row>
    <row r="106" spans="7:8">
      <c r="G106" s="8">
        <f>IF($B106="","",IF($F106=0,0,$E106/$F106))</f>
        <v/>
      </c>
      <c r="H106" s="6">
        <f>IF($B106="","",IF($G106&gt;=0.85,"On target",IF($G106&gt;=0.7,"Watch","Below plan")))</f>
        <v/>
      </c>
    </row>
    <row r="107" spans="7:8">
      <c r="G107" s="8">
        <f>IF($B107="","",IF($F107=0,0,$E107/$F107))</f>
        <v/>
      </c>
      <c r="H107" s="6">
        <f>IF($B107="","",IF($G107&gt;=0.85,"On target",IF($G107&gt;=0.7,"Watch","Below plan")))</f>
        <v/>
      </c>
    </row>
    <row r="108" spans="7:8">
      <c r="G108" s="8">
        <f>IF($B108="","",IF($F108=0,0,$E108/$F108))</f>
        <v/>
      </c>
      <c r="H108" s="6">
        <f>IF($B108="","",IF($G108&gt;=0.85,"On target",IF($G108&gt;=0.7,"Watch","Below plan")))</f>
        <v/>
      </c>
    </row>
    <row r="109" spans="7:8">
      <c r="G109" s="8">
        <f>IF($B109="","",IF($F109=0,0,$E109/$F109))</f>
        <v/>
      </c>
      <c r="H109" s="6">
        <f>IF($B109="","",IF($G109&gt;=0.85,"On target",IF($G109&gt;=0.7,"Watch","Below plan")))</f>
        <v/>
      </c>
    </row>
    <row r="110" spans="7:8">
      <c r="G110" s="8">
        <f>IF($B110="","",IF($F110=0,0,$E110/$F110))</f>
        <v/>
      </c>
      <c r="H110" s="6">
        <f>IF($B110="","",IF($G110&gt;=0.85,"On target",IF($G110&gt;=0.7,"Watch","Below plan")))</f>
        <v/>
      </c>
    </row>
    <row r="111" spans="7:8">
      <c r="G111" s="8">
        <f>IF($B111="","",IF($F111=0,0,$E111/$F111))</f>
        <v/>
      </c>
      <c r="H111" s="6">
        <f>IF($B111="","",IF($G111&gt;=0.85,"On target",IF($G111&gt;=0.7,"Watch","Below plan")))</f>
        <v/>
      </c>
    </row>
    <row r="112" spans="7:8">
      <c r="G112" s="8">
        <f>IF($B112="","",IF($F112=0,0,$E112/$F112))</f>
        <v/>
      </c>
      <c r="H112" s="6">
        <f>IF($B112="","",IF($G112&gt;=0.85,"On target",IF($G112&gt;=0.7,"Watch","Below plan")))</f>
        <v/>
      </c>
    </row>
    <row r="113" spans="7:8">
      <c r="G113" s="8">
        <f>IF($B113="","",IF($F113=0,0,$E113/$F113))</f>
        <v/>
      </c>
      <c r="H113" s="6">
        <f>IF($B113="","",IF($G113&gt;=0.85,"On target",IF($G113&gt;=0.7,"Watch","Below plan")))</f>
        <v/>
      </c>
    </row>
    <row r="114" spans="7:8">
      <c r="G114" s="8">
        <f>IF($B114="","",IF($F114=0,0,$E114/$F114))</f>
        <v/>
      </c>
      <c r="H114" s="6">
        <f>IF($B114="","",IF($G114&gt;=0.85,"On target",IF($G114&gt;=0.7,"Watch","Below plan")))</f>
        <v/>
      </c>
    </row>
    <row r="115" spans="7:8">
      <c r="G115" s="8">
        <f>IF($B115="","",IF($F115=0,0,$E115/$F115))</f>
        <v/>
      </c>
      <c r="H115" s="6">
        <f>IF($B115="","",IF($G115&gt;=0.85,"On target",IF($G115&gt;=0.7,"Watch","Below plan")))</f>
        <v/>
      </c>
    </row>
    <row r="116" spans="7:8">
      <c r="G116" s="8">
        <f>IF($B116="","",IF($F116=0,0,$E116/$F116))</f>
        <v/>
      </c>
      <c r="H116" s="6">
        <f>IF($B116="","",IF($G116&gt;=0.85,"On target",IF($G116&gt;=0.7,"Watch","Below plan")))</f>
        <v/>
      </c>
    </row>
    <row r="117" spans="7:8">
      <c r="G117" s="8">
        <f>IF($B117="","",IF($F117=0,0,$E117/$F117))</f>
        <v/>
      </c>
      <c r="H117" s="6">
        <f>IF($B117="","",IF($G117&gt;=0.85,"On target",IF($G117&gt;=0.7,"Watch","Below plan")))</f>
        <v/>
      </c>
    </row>
    <row r="118" spans="7:8">
      <c r="G118" s="8">
        <f>IF($B118="","",IF($F118=0,0,$E118/$F118))</f>
        <v/>
      </c>
      <c r="H118" s="6">
        <f>IF($B118="","",IF($G118&gt;=0.85,"On target",IF($G118&gt;=0.7,"Watch","Below plan")))</f>
        <v/>
      </c>
    </row>
    <row r="119" spans="7:8">
      <c r="G119" s="8">
        <f>IF($B119="","",IF($F119=0,0,$E119/$F119))</f>
        <v/>
      </c>
      <c r="H119" s="6">
        <f>IF($B119="","",IF($G119&gt;=0.85,"On target",IF($G119&gt;=0.7,"Watch","Below plan")))</f>
        <v/>
      </c>
    </row>
    <row r="120" spans="7:8">
      <c r="G120" s="8">
        <f>IF($B120="","",IF($F120=0,0,$E120/$F120))</f>
        <v/>
      </c>
      <c r="H120" s="6">
        <f>IF($B120="","",IF($G120&gt;=0.85,"On target",IF($G120&gt;=0.7,"Watch","Below plan")))</f>
        <v/>
      </c>
    </row>
    <row r="121" spans="7:8">
      <c r="G121" s="8">
        <f>IF($B121="","",IF($F121=0,0,$E121/$F121))</f>
        <v/>
      </c>
      <c r="H121" s="6">
        <f>IF($B121="","",IF($G121&gt;=0.85,"On target",IF($G121&gt;=0.7,"Watch","Below plan")))</f>
        <v/>
      </c>
    </row>
    <row r="122" spans="7:8">
      <c r="G122" s="8">
        <f>IF($B122="","",IF($F122=0,0,$E122/$F122))</f>
        <v/>
      </c>
      <c r="H122" s="6">
        <f>IF($B122="","",IF($G122&gt;=0.85,"On target",IF($G122&gt;=0.7,"Watch","Below plan")))</f>
        <v/>
      </c>
    </row>
    <row r="123" spans="7:8">
      <c r="G123" s="8">
        <f>IF($B123="","",IF($F123=0,0,$E123/$F123))</f>
        <v/>
      </c>
      <c r="H123" s="6">
        <f>IF($B123="","",IF($G123&gt;=0.85,"On target",IF($G123&gt;=0.7,"Watch","Below plan")))</f>
        <v/>
      </c>
    </row>
    <row r="124" spans="7:8">
      <c r="G124" s="8">
        <f>IF($B124="","",IF($F124=0,0,$E124/$F124))</f>
        <v/>
      </c>
      <c r="H124" s="6">
        <f>IF($B124="","",IF($G124&gt;=0.85,"On target",IF($G124&gt;=0.7,"Watch","Below plan")))</f>
        <v/>
      </c>
    </row>
    <row r="125" spans="7:8">
      <c r="G125" s="8">
        <f>IF($B125="","",IF($F125=0,0,$E125/$F125))</f>
        <v/>
      </c>
      <c r="H125" s="6">
        <f>IF($B125="","",IF($G125&gt;=0.85,"On target",IF($G125&gt;=0.7,"Watch","Below plan")))</f>
        <v/>
      </c>
    </row>
    <row r="126" spans="7:8">
      <c r="G126" s="8">
        <f>IF($B126="","",IF($F126=0,0,$E126/$F126))</f>
        <v/>
      </c>
      <c r="H126" s="6">
        <f>IF($B126="","",IF($G126&gt;=0.85,"On target",IF($G126&gt;=0.7,"Watch","Below plan")))</f>
        <v/>
      </c>
    </row>
    <row r="127" spans="7:8">
      <c r="G127" s="8">
        <f>IF($B127="","",IF($F127=0,0,$E127/$F127))</f>
        <v/>
      </c>
      <c r="H127" s="6">
        <f>IF($B127="","",IF($G127&gt;=0.85,"On target",IF($G127&gt;=0.7,"Watch","Below plan")))</f>
        <v/>
      </c>
    </row>
    <row r="128" spans="7:8">
      <c r="G128" s="8">
        <f>IF($B128="","",IF($F128=0,0,$E128/$F128))</f>
        <v/>
      </c>
      <c r="H128" s="6">
        <f>IF($B128="","",IF($G128&gt;=0.85,"On target",IF($G128&gt;=0.7,"Watch","Below plan")))</f>
        <v/>
      </c>
    </row>
    <row r="129" spans="7:8">
      <c r="G129" s="8">
        <f>IF($B129="","",IF($F129=0,0,$E129/$F129))</f>
        <v/>
      </c>
      <c r="H129" s="6">
        <f>IF($B129="","",IF($G129&gt;=0.85,"On target",IF($G129&gt;=0.7,"Watch","Below plan")))</f>
        <v/>
      </c>
    </row>
    <row r="130" spans="7:8">
      <c r="G130" s="8">
        <f>IF($B130="","",IF($F130=0,0,$E130/$F130))</f>
        <v/>
      </c>
      <c r="H130" s="6">
        <f>IF($B130="","",IF($G130&gt;=0.85,"On target",IF($G130&gt;=0.7,"Watch","Below plan")))</f>
        <v/>
      </c>
    </row>
    <row r="131" spans="7:8">
      <c r="G131" s="8">
        <f>IF($B131="","",IF($F131=0,0,$E131/$F131))</f>
        <v/>
      </c>
      <c r="H131" s="6">
        <f>IF($B131="","",IF($G131&gt;=0.85,"On target",IF($G131&gt;=0.7,"Watch","Below plan")))</f>
        <v/>
      </c>
    </row>
    <row r="132" spans="7:8">
      <c r="G132" s="8">
        <f>IF($B132="","",IF($F132=0,0,$E132/$F132))</f>
        <v/>
      </c>
      <c r="H132" s="6">
        <f>IF($B132="","",IF($G132&gt;=0.85,"On target",IF($G132&gt;=0.7,"Watch","Below plan")))</f>
        <v/>
      </c>
    </row>
    <row r="133" spans="7:8">
      <c r="G133" s="8">
        <f>IF($B133="","",IF($F133=0,0,$E133/$F133))</f>
        <v/>
      </c>
      <c r="H133" s="6">
        <f>IF($B133="","",IF($G133&gt;=0.85,"On target",IF($G133&gt;=0.7,"Watch","Below plan")))</f>
        <v/>
      </c>
    </row>
    <row r="134" spans="7:8">
      <c r="G134" s="8">
        <f>IF($B134="","",IF($F134=0,0,$E134/$F134))</f>
        <v/>
      </c>
      <c r="H134" s="6">
        <f>IF($B134="","",IF($G134&gt;=0.85,"On target",IF($G134&gt;=0.7,"Watch","Below plan")))</f>
        <v/>
      </c>
    </row>
    <row r="135" spans="7:8">
      <c r="G135" s="8">
        <f>IF($B135="","",IF($F135=0,0,$E135/$F135))</f>
        <v/>
      </c>
      <c r="H135" s="6">
        <f>IF($B135="","",IF($G135&gt;=0.85,"On target",IF($G135&gt;=0.7,"Watch","Below plan")))</f>
        <v/>
      </c>
    </row>
    <row r="136" spans="7:8">
      <c r="G136" s="8">
        <f>IF($B136="","",IF($F136=0,0,$E136/$F136))</f>
        <v/>
      </c>
      <c r="H136" s="6">
        <f>IF($B136="","",IF($G136&gt;=0.85,"On target",IF($G136&gt;=0.7,"Watch","Below plan")))</f>
        <v/>
      </c>
    </row>
    <row r="137" spans="7:8">
      <c r="G137" s="8">
        <f>IF($B137="","",IF($F137=0,0,$E137/$F137))</f>
        <v/>
      </c>
      <c r="H137" s="6">
        <f>IF($B137="","",IF($G137&gt;=0.85,"On target",IF($G137&gt;=0.7,"Watch","Below plan")))</f>
        <v/>
      </c>
    </row>
    <row r="138" spans="7:8">
      <c r="G138" s="8">
        <f>IF($B138="","",IF($F138=0,0,$E138/$F138))</f>
        <v/>
      </c>
      <c r="H138" s="6">
        <f>IF($B138="","",IF($G138&gt;=0.85,"On target",IF($G138&gt;=0.7,"Watch","Below plan")))</f>
        <v/>
      </c>
    </row>
    <row r="139" spans="7:8">
      <c r="G139" s="8">
        <f>IF($B139="","",IF($F139=0,0,$E139/$F139))</f>
        <v/>
      </c>
      <c r="H139" s="6">
        <f>IF($B139="","",IF($G139&gt;=0.85,"On target",IF($G139&gt;=0.7,"Watch","Below plan")))</f>
        <v/>
      </c>
    </row>
    <row r="140" spans="7:8">
      <c r="G140" s="8">
        <f>IF($B140="","",IF($F140=0,0,$E140/$F140))</f>
        <v/>
      </c>
      <c r="H140" s="6">
        <f>IF($B140="","",IF($G140&gt;=0.85,"On target",IF($G140&gt;=0.7,"Watch","Below plan")))</f>
        <v/>
      </c>
    </row>
    <row r="141" spans="7:8">
      <c r="G141" s="8">
        <f>IF($B141="","",IF($F141=0,0,$E141/$F141))</f>
        <v/>
      </c>
      <c r="H141" s="6">
        <f>IF($B141="","",IF($G141&gt;=0.85,"On target",IF($G141&gt;=0.7,"Watch","Below plan")))</f>
        <v/>
      </c>
    </row>
    <row r="142" spans="7:8">
      <c r="G142" s="8">
        <f>IF($B142="","",IF($F142=0,0,$E142/$F142))</f>
        <v/>
      </c>
      <c r="H142" s="6">
        <f>IF($B142="","",IF($G142&gt;=0.85,"On target",IF($G142&gt;=0.7,"Watch","Below plan")))</f>
        <v/>
      </c>
    </row>
    <row r="143" spans="7:8">
      <c r="G143" s="8">
        <f>IF($B143="","",IF($F143=0,0,$E143/$F143))</f>
        <v/>
      </c>
      <c r="H143" s="6">
        <f>IF($B143="","",IF($G143&gt;=0.85,"On target",IF($G143&gt;=0.7,"Watch","Below plan")))</f>
        <v/>
      </c>
    </row>
    <row r="144" spans="7:8">
      <c r="G144" s="8">
        <f>IF($B144="","",IF($F144=0,0,$E144/$F144))</f>
        <v/>
      </c>
      <c r="H144" s="6">
        <f>IF($B144="","",IF($G144&gt;=0.85,"On target",IF($G144&gt;=0.7,"Watch","Below plan")))</f>
        <v/>
      </c>
    </row>
    <row r="145" spans="7:8">
      <c r="G145" s="8">
        <f>IF($B145="","",IF($F145=0,0,$E145/$F145))</f>
        <v/>
      </c>
      <c r="H145" s="6">
        <f>IF($B145="","",IF($G145&gt;=0.85,"On target",IF($G145&gt;=0.7,"Watch","Below plan")))</f>
        <v/>
      </c>
    </row>
    <row r="146" spans="7:8">
      <c r="G146" s="8">
        <f>IF($B146="","",IF($F146=0,0,$E146/$F146))</f>
        <v/>
      </c>
      <c r="H146" s="6">
        <f>IF($B146="","",IF($G146&gt;=0.85,"On target",IF($G146&gt;=0.7,"Watch","Below plan")))</f>
        <v/>
      </c>
    </row>
    <row r="147" spans="7:8">
      <c r="G147" s="8">
        <f>IF($B147="","",IF($F147=0,0,$E147/$F147))</f>
        <v/>
      </c>
      <c r="H147" s="6">
        <f>IF($B147="","",IF($G147&gt;=0.85,"On target",IF($G147&gt;=0.7,"Watch","Below plan")))</f>
        <v/>
      </c>
    </row>
    <row r="148" spans="7:8">
      <c r="G148" s="8">
        <f>IF($B148="","",IF($F148=0,0,$E148/$F148))</f>
        <v/>
      </c>
      <c r="H148" s="6">
        <f>IF($B148="","",IF($G148&gt;=0.85,"On target",IF($G148&gt;=0.7,"Watch","Below plan")))</f>
        <v/>
      </c>
    </row>
    <row r="149" spans="7:8">
      <c r="G149" s="8">
        <f>IF($B149="","",IF($F149=0,0,$E149/$F149))</f>
        <v/>
      </c>
      <c r="H149" s="6">
        <f>IF($B149="","",IF($G149&gt;=0.85,"On target",IF($G149&gt;=0.7,"Watch","Below plan")))</f>
        <v/>
      </c>
    </row>
    <row r="150" spans="7:8">
      <c r="G150" s="8">
        <f>IF($B150="","",IF($F150=0,0,$E150/$F150))</f>
        <v/>
      </c>
      <c r="H150" s="6">
        <f>IF($B150="","",IF($G150&gt;=0.85,"On target",IF($G150&gt;=0.7,"Watch","Below plan")))</f>
        <v/>
      </c>
    </row>
    <row r="151" spans="7:8">
      <c r="G151" s="8">
        <f>IF($B151="","",IF($F151=0,0,$E151/$F151))</f>
        <v/>
      </c>
      <c r="H151" s="6">
        <f>IF($B151="","",IF($G151&gt;=0.85,"On target",IF($G151&gt;=0.7,"Watch","Below plan")))</f>
        <v/>
      </c>
    </row>
    <row r="152" spans="7:8">
      <c r="G152" s="8">
        <f>IF($B152="","",IF($F152=0,0,$E152/$F152))</f>
        <v/>
      </c>
      <c r="H152" s="6">
        <f>IF($B152="","",IF($G152&gt;=0.85,"On target",IF($G152&gt;=0.7,"Watch","Below plan")))</f>
        <v/>
      </c>
    </row>
    <row r="153" spans="7:8">
      <c r="G153" s="8">
        <f>IF($B153="","",IF($F153=0,0,$E153/$F153))</f>
        <v/>
      </c>
      <c r="H153" s="6">
        <f>IF($B153="","",IF($G153&gt;=0.85,"On target",IF($G153&gt;=0.7,"Watch","Below plan")))</f>
        <v/>
      </c>
    </row>
    <row r="154" spans="7:8">
      <c r="G154" s="8">
        <f>IF($B154="","",IF($F154=0,0,$E154/$F154))</f>
        <v/>
      </c>
      <c r="H154" s="6">
        <f>IF($B154="","",IF($G154&gt;=0.85,"On target",IF($G154&gt;=0.7,"Watch","Below plan")))</f>
        <v/>
      </c>
    </row>
    <row r="155" spans="7:8">
      <c r="G155" s="8">
        <f>IF($B155="","",IF($F155=0,0,$E155/$F155))</f>
        <v/>
      </c>
      <c r="H155" s="6">
        <f>IF($B155="","",IF($G155&gt;=0.85,"On target",IF($G155&gt;=0.7,"Watch","Below plan")))</f>
        <v/>
      </c>
    </row>
    <row r="156" spans="7:8">
      <c r="G156" s="8">
        <f>IF($B156="","",IF($F156=0,0,$E156/$F156))</f>
        <v/>
      </c>
      <c r="H156" s="6">
        <f>IF($B156="","",IF($G156&gt;=0.85,"On target",IF($G156&gt;=0.7,"Watch","Below plan")))</f>
        <v/>
      </c>
    </row>
    <row r="157" spans="7:8">
      <c r="G157" s="8">
        <f>IF($B157="","",IF($F157=0,0,$E157/$F157))</f>
        <v/>
      </c>
      <c r="H157" s="6">
        <f>IF($B157="","",IF($G157&gt;=0.85,"On target",IF($G157&gt;=0.7,"Watch","Below plan")))</f>
        <v/>
      </c>
    </row>
    <row r="158" spans="7:8">
      <c r="G158" s="8">
        <f>IF($B158="","",IF($F158=0,0,$E158/$F158))</f>
        <v/>
      </c>
      <c r="H158" s="6">
        <f>IF($B158="","",IF($G158&gt;=0.85,"On target",IF($G158&gt;=0.7,"Watch","Below plan")))</f>
        <v/>
      </c>
    </row>
    <row r="159" spans="7:8">
      <c r="G159" s="8">
        <f>IF($B159="","",IF($F159=0,0,$E159/$F159))</f>
        <v/>
      </c>
      <c r="H159" s="6">
        <f>IF($B159="","",IF($G159&gt;=0.85,"On target",IF($G159&gt;=0.7,"Watch","Below plan")))</f>
        <v/>
      </c>
    </row>
    <row r="160" spans="7:8">
      <c r="G160" s="8">
        <f>IF($B160="","",IF($F160=0,0,$E160/$F160))</f>
        <v/>
      </c>
      <c r="H160" s="6">
        <f>IF($B160="","",IF($G160&gt;=0.85,"On target",IF($G160&gt;=0.7,"Watch","Below plan")))</f>
        <v/>
      </c>
    </row>
    <row r="161" spans="7:8">
      <c r="G161" s="8">
        <f>IF($B161="","",IF($F161=0,0,$E161/$F161))</f>
        <v/>
      </c>
      <c r="H161" s="6">
        <f>IF($B161="","",IF($G161&gt;=0.85,"On target",IF($G161&gt;=0.7,"Watch","Below plan")))</f>
        <v/>
      </c>
    </row>
    <row r="162" spans="7:8">
      <c r="G162" s="8">
        <f>IF($B162="","",IF($F162=0,0,$E162/$F162))</f>
        <v/>
      </c>
      <c r="H162" s="6">
        <f>IF($B162="","",IF($G162&gt;=0.85,"On target",IF($G162&gt;=0.7,"Watch","Below plan")))</f>
        <v/>
      </c>
    </row>
    <row r="163" spans="7:8">
      <c r="G163" s="8">
        <f>IF($B163="","",IF($F163=0,0,$E163/$F163))</f>
        <v/>
      </c>
      <c r="H163" s="6">
        <f>IF($B163="","",IF($G163&gt;=0.85,"On target",IF($G163&gt;=0.7,"Watch","Below plan")))</f>
        <v/>
      </c>
    </row>
    <row r="164" spans="7:8">
      <c r="G164" s="8">
        <f>IF($B164="","",IF($F164=0,0,$E164/$F164))</f>
        <v/>
      </c>
      <c r="H164" s="6">
        <f>IF($B164="","",IF($G164&gt;=0.85,"On target",IF($G164&gt;=0.7,"Watch","Below plan")))</f>
        <v/>
      </c>
    </row>
    <row r="165" spans="7:8">
      <c r="G165" s="8">
        <f>IF($B165="","",IF($F165=0,0,$E165/$F165))</f>
        <v/>
      </c>
      <c r="H165" s="6">
        <f>IF($B165="","",IF($G165&gt;=0.85,"On target",IF($G165&gt;=0.7,"Watch","Below plan")))</f>
        <v/>
      </c>
    </row>
    <row r="166" spans="7:8">
      <c r="G166" s="8">
        <f>IF($B166="","",IF($F166=0,0,$E166/$F166))</f>
        <v/>
      </c>
      <c r="H166" s="6">
        <f>IF($B166="","",IF($G166&gt;=0.85,"On target",IF($G166&gt;=0.7,"Watch","Below plan")))</f>
        <v/>
      </c>
    </row>
    <row r="167" spans="7:8">
      <c r="G167" s="8">
        <f>IF($B167="","",IF($F167=0,0,$E167/$F167))</f>
        <v/>
      </c>
      <c r="H167" s="6">
        <f>IF($B167="","",IF($G167&gt;=0.85,"On target",IF($G167&gt;=0.7,"Watch","Below plan")))</f>
        <v/>
      </c>
    </row>
    <row r="168" spans="7:8">
      <c r="G168" s="8">
        <f>IF($B168="","",IF($F168=0,0,$E168/$F168))</f>
        <v/>
      </c>
      <c r="H168" s="6">
        <f>IF($B168="","",IF($G168&gt;=0.85,"On target",IF($G168&gt;=0.7,"Watch","Below plan")))</f>
        <v/>
      </c>
    </row>
    <row r="169" spans="7:8">
      <c r="G169" s="8">
        <f>IF($B169="","",IF($F169=0,0,$E169/$F169))</f>
        <v/>
      </c>
      <c r="H169" s="6">
        <f>IF($B169="","",IF($G169&gt;=0.85,"On target",IF($G169&gt;=0.7,"Watch","Below plan")))</f>
        <v/>
      </c>
    </row>
    <row r="170" spans="7:8">
      <c r="G170" s="8">
        <f>IF($B170="","",IF($F170=0,0,$E170/$F170))</f>
        <v/>
      </c>
      <c r="H170" s="6">
        <f>IF($B170="","",IF($G170&gt;=0.85,"On target",IF($G170&gt;=0.7,"Watch","Below plan")))</f>
        <v/>
      </c>
    </row>
    <row r="171" spans="7:8">
      <c r="G171" s="8">
        <f>IF($B171="","",IF($F171=0,0,$E171/$F171))</f>
        <v/>
      </c>
      <c r="H171" s="6">
        <f>IF($B171="","",IF($G171&gt;=0.85,"On target",IF($G171&gt;=0.7,"Watch","Below plan")))</f>
        <v/>
      </c>
    </row>
    <row r="172" spans="7:8">
      <c r="G172" s="8">
        <f>IF($B172="","",IF($F172=0,0,$E172/$F172))</f>
        <v/>
      </c>
      <c r="H172" s="6">
        <f>IF($B172="","",IF($G172&gt;=0.85,"On target",IF($G172&gt;=0.7,"Watch","Below plan")))</f>
        <v/>
      </c>
    </row>
    <row r="173" spans="7:8">
      <c r="G173" s="8">
        <f>IF($B173="","",IF($F173=0,0,$E173/$F173))</f>
        <v/>
      </c>
      <c r="H173" s="6">
        <f>IF($B173="","",IF($G173&gt;=0.85,"On target",IF($G173&gt;=0.7,"Watch","Below plan")))</f>
        <v/>
      </c>
    </row>
    <row r="174" spans="7:8">
      <c r="G174" s="8">
        <f>IF($B174="","",IF($F174=0,0,$E174/$F174))</f>
        <v/>
      </c>
      <c r="H174" s="6">
        <f>IF($B174="","",IF($G174&gt;=0.85,"On target",IF($G174&gt;=0.7,"Watch","Below plan")))</f>
        <v/>
      </c>
    </row>
    <row r="175" spans="7:8">
      <c r="G175" s="8">
        <f>IF($B175="","",IF($F175=0,0,$E175/$F175))</f>
        <v/>
      </c>
      <c r="H175" s="6">
        <f>IF($B175="","",IF($G175&gt;=0.85,"On target",IF($G175&gt;=0.7,"Watch","Below plan")))</f>
        <v/>
      </c>
    </row>
    <row r="176" spans="7:8">
      <c r="G176" s="8">
        <f>IF($B176="","",IF($F176=0,0,$E176/$F176))</f>
        <v/>
      </c>
      <c r="H176" s="6">
        <f>IF($B176="","",IF($G176&gt;=0.85,"On target",IF($G176&gt;=0.7,"Watch","Below plan")))</f>
        <v/>
      </c>
    </row>
    <row r="177" spans="7:8">
      <c r="G177" s="8">
        <f>IF($B177="","",IF($F177=0,0,$E177/$F177))</f>
        <v/>
      </c>
      <c r="H177" s="6">
        <f>IF($B177="","",IF($G177&gt;=0.85,"On target",IF($G177&gt;=0.7,"Watch","Below plan")))</f>
        <v/>
      </c>
    </row>
    <row r="178" spans="7:8">
      <c r="G178" s="8">
        <f>IF($B178="","",IF($F178=0,0,$E178/$F178))</f>
        <v/>
      </c>
      <c r="H178" s="6">
        <f>IF($B178="","",IF($G178&gt;=0.85,"On target",IF($G178&gt;=0.7,"Watch","Below plan")))</f>
        <v/>
      </c>
    </row>
    <row r="179" spans="7:8">
      <c r="G179" s="8">
        <f>IF($B179="","",IF($F179=0,0,$E179/$F179))</f>
        <v/>
      </c>
      <c r="H179" s="6">
        <f>IF($B179="","",IF($G179&gt;=0.85,"On target",IF($G179&gt;=0.7,"Watch","Below plan")))</f>
        <v/>
      </c>
    </row>
    <row r="180" spans="7:8">
      <c r="G180" s="8">
        <f>IF($B180="","",IF($F180=0,0,$E180/$F180))</f>
        <v/>
      </c>
      <c r="H180" s="6">
        <f>IF($B180="","",IF($G180&gt;=0.85,"On target",IF($G180&gt;=0.7,"Watch","Below plan")))</f>
        <v/>
      </c>
    </row>
    <row r="181" spans="7:8">
      <c r="G181" s="8">
        <f>IF($B181="","",IF($F181=0,0,$E181/$F181))</f>
        <v/>
      </c>
      <c r="H181" s="6">
        <f>IF($B181="","",IF($G181&gt;=0.85,"On target",IF($G181&gt;=0.7,"Watch","Below plan")))</f>
        <v/>
      </c>
    </row>
    <row r="182" spans="7:8">
      <c r="G182" s="8">
        <f>IF($B182="","",IF($F182=0,0,$E182/$F182))</f>
        <v/>
      </c>
      <c r="H182" s="6">
        <f>IF($B182="","",IF($G182&gt;=0.85,"On target",IF($G182&gt;=0.7,"Watch","Below plan")))</f>
        <v/>
      </c>
    </row>
    <row r="183" spans="7:8">
      <c r="G183" s="8">
        <f>IF($B183="","",IF($F183=0,0,$E183/$F183))</f>
        <v/>
      </c>
      <c r="H183" s="6">
        <f>IF($B183="","",IF($G183&gt;=0.85,"On target",IF($G183&gt;=0.7,"Watch","Below plan")))</f>
        <v/>
      </c>
    </row>
    <row r="184" spans="7:8">
      <c r="G184" s="8">
        <f>IF($B184="","",IF($F184=0,0,$E184/$F184))</f>
        <v/>
      </c>
      <c r="H184" s="6">
        <f>IF($B184="","",IF($G184&gt;=0.85,"On target",IF($G184&gt;=0.7,"Watch","Below plan")))</f>
        <v/>
      </c>
    </row>
    <row r="185" spans="7:8">
      <c r="G185" s="8">
        <f>IF($B185="","",IF($F185=0,0,$E185/$F185))</f>
        <v/>
      </c>
      <c r="H185" s="6">
        <f>IF($B185="","",IF($G185&gt;=0.85,"On target",IF($G185&gt;=0.7,"Watch","Below plan")))</f>
        <v/>
      </c>
    </row>
    <row r="186" spans="7:8">
      <c r="G186" s="8">
        <f>IF($B186="","",IF($F186=0,0,$E186/$F186))</f>
        <v/>
      </c>
      <c r="H186" s="6">
        <f>IF($B186="","",IF($G186&gt;=0.85,"On target",IF($G186&gt;=0.7,"Watch","Below plan")))</f>
        <v/>
      </c>
    </row>
    <row r="187" spans="7:8">
      <c r="G187" s="8">
        <f>IF($B187="","",IF($F187=0,0,$E187/$F187))</f>
        <v/>
      </c>
      <c r="H187" s="6">
        <f>IF($B187="","",IF($G187&gt;=0.85,"On target",IF($G187&gt;=0.7,"Watch","Below plan")))</f>
        <v/>
      </c>
    </row>
    <row r="188" spans="7:8">
      <c r="G188" s="8">
        <f>IF($B188="","",IF($F188=0,0,$E188/$F188))</f>
        <v/>
      </c>
      <c r="H188" s="6">
        <f>IF($B188="","",IF($G188&gt;=0.85,"On target",IF($G188&gt;=0.7,"Watch","Below plan")))</f>
        <v/>
      </c>
    </row>
    <row r="189" spans="7:8">
      <c r="G189" s="8">
        <f>IF($B189="","",IF($F189=0,0,$E189/$F189))</f>
        <v/>
      </c>
      <c r="H189" s="6">
        <f>IF($B189="","",IF($G189&gt;=0.85,"On target",IF($G189&gt;=0.7,"Watch","Below plan")))</f>
        <v/>
      </c>
    </row>
    <row r="190" spans="7:8">
      <c r="G190" s="8">
        <f>IF($B190="","",IF($F190=0,0,$E190/$F190))</f>
        <v/>
      </c>
      <c r="H190" s="6">
        <f>IF($B190="","",IF($G190&gt;=0.85,"On target",IF($G190&gt;=0.7,"Watch","Below plan")))</f>
        <v/>
      </c>
    </row>
    <row r="191" spans="7:8">
      <c r="G191" s="8">
        <f>IF($B191="","",IF($F191=0,0,$E191/$F191))</f>
        <v/>
      </c>
      <c r="H191" s="6">
        <f>IF($B191="","",IF($G191&gt;=0.85,"On target",IF($G191&gt;=0.7,"Watch","Below plan")))</f>
        <v/>
      </c>
    </row>
    <row r="192" spans="7:8">
      <c r="G192" s="8">
        <f>IF($B192="","",IF($F192=0,0,$E192/$F192))</f>
        <v/>
      </c>
      <c r="H192" s="6">
        <f>IF($B192="","",IF($G192&gt;=0.85,"On target",IF($G192&gt;=0.7,"Watch","Below plan")))</f>
        <v/>
      </c>
    </row>
    <row r="193" spans="7:8">
      <c r="G193" s="8">
        <f>IF($B193="","",IF($F193=0,0,$E193/$F193))</f>
        <v/>
      </c>
      <c r="H193" s="6">
        <f>IF($B193="","",IF($G193&gt;=0.85,"On target",IF($G193&gt;=0.7,"Watch","Below plan")))</f>
        <v/>
      </c>
    </row>
    <row r="194" spans="7:8">
      <c r="G194" s="8">
        <f>IF($B194="","",IF($F194=0,0,$E194/$F194))</f>
        <v/>
      </c>
      <c r="H194" s="6">
        <f>IF($B194="","",IF($G194&gt;=0.85,"On target",IF($G194&gt;=0.7,"Watch","Below plan")))</f>
        <v/>
      </c>
    </row>
    <row r="195" spans="7:8">
      <c r="G195" s="8">
        <f>IF($B195="","",IF($F195=0,0,$E195/$F195))</f>
        <v/>
      </c>
      <c r="H195" s="6">
        <f>IF($B195="","",IF($G195&gt;=0.85,"On target",IF($G195&gt;=0.7,"Watch","Below plan")))</f>
        <v/>
      </c>
    </row>
    <row r="196" spans="7:8">
      <c r="G196" s="8">
        <f>IF($B196="","",IF($F196=0,0,$E196/$F196))</f>
        <v/>
      </c>
      <c r="H196" s="6">
        <f>IF($B196="","",IF($G196&gt;=0.85,"On target",IF($G196&gt;=0.7,"Watch","Below plan")))</f>
        <v/>
      </c>
    </row>
    <row r="197" spans="7:8">
      <c r="G197" s="8">
        <f>IF($B197="","",IF($F197=0,0,$E197/$F197))</f>
        <v/>
      </c>
      <c r="H197" s="6">
        <f>IF($B197="","",IF($G197&gt;=0.85,"On target",IF($G197&gt;=0.7,"Watch","Below plan")))</f>
        <v/>
      </c>
    </row>
    <row r="198" spans="7:8">
      <c r="G198" s="8">
        <f>IF($B198="","",IF($F198=0,0,$E198/$F198))</f>
        <v/>
      </c>
      <c r="H198" s="6">
        <f>IF($B198="","",IF($G198&gt;=0.85,"On target",IF($G198&gt;=0.7,"Watch","Below plan")))</f>
        <v/>
      </c>
    </row>
    <row r="199" spans="7:8">
      <c r="G199" s="8">
        <f>IF($B199="","",IF($F199=0,0,$E199/$F199))</f>
        <v/>
      </c>
      <c r="H199" s="6">
        <f>IF($B199="","",IF($G199&gt;=0.85,"On target",IF($G199&gt;=0.7,"Watch","Below plan")))</f>
        <v/>
      </c>
    </row>
    <row r="200" spans="7:8">
      <c r="G200" s="8">
        <f>IF($B200="","",IF($F200=0,0,$E200/$F200))</f>
        <v/>
      </c>
      <c r="H200" s="6">
        <f>IF($B200="","",IF($G200&gt;=0.85,"On target",IF($G200&gt;=0.7,"Watch","Below plan")))</f>
        <v/>
      </c>
    </row>
    <row r="201" spans="7:8">
      <c r="G201" s="8">
        <f>IF($B201="","",IF($F201=0,0,$E201/$F201))</f>
        <v/>
      </c>
      <c r="H201" s="6">
        <f>IF($B201="","",IF($G201&gt;=0.85,"On target",IF($G201&gt;=0.7,"Watch","Below plan")))</f>
        <v/>
      </c>
    </row>
    <row r="202" spans="7:8">
      <c r="G202" s="8">
        <f>IF($B202="","",IF($F202=0,0,$E202/$F202))</f>
        <v/>
      </c>
      <c r="H202" s="6">
        <f>IF($B202="","",IF($G202&gt;=0.85,"On target",IF($G202&gt;=0.7,"Watch","Below plan")))</f>
        <v/>
      </c>
    </row>
    <row r="203" spans="7:8">
      <c r="G203" s="8">
        <f>IF($B203="","",IF($F203=0,0,$E203/$F203))</f>
        <v/>
      </c>
      <c r="H203" s="6">
        <f>IF($B203="","",IF($G203&gt;=0.85,"On target",IF($G203&gt;=0.7,"Watch","Below plan")))</f>
        <v/>
      </c>
    </row>
    <row r="204" spans="7:8">
      <c r="G204" s="8">
        <f>IF($B204="","",IF($F204=0,0,$E204/$F204))</f>
        <v/>
      </c>
      <c r="H204" s="6">
        <f>IF($B204="","",IF($G204&gt;=0.85,"On target",IF($G204&gt;=0.7,"Watch","Below plan")))</f>
        <v/>
      </c>
    </row>
  </sheetData>
  <autoFilter ref="B4:H205"/>
  <mergeCells count="1">
    <mergeCell ref="B2:H2"/>
  </mergeCells>
  <conditionalFormatting sqref="H5:H204">
    <cfRule type="cellIs" dxfId="0" priority="1" operator="equal">
      <formula>"Below plan"</formula>
    </cfRule>
    <cfRule type="cellIs" dxfId="1" priority="2" operator="equal">
      <formula>"On target"</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D19"/>
  <sheetViews>
    <sheetView workbookViewId="0">
      <pane ySplit="4" topLeftCell="A5" activePane="bottomLeft" state="frozen"/>
      <selection pane="bottomLeft"/>
    </sheetView>
  </sheetViews>
  <sheetFormatPr defaultRowHeight="15"/>
  <cols>
    <col min="2" max="2" width="30.7109375" customWidth="1"/>
    <col min="3" max="3" width="15.7109375" customWidth="1"/>
    <col min="4" max="4" width="76.7109375" customWidth="1"/>
  </cols>
  <sheetData>
    <row r="2" spans="2:4">
      <c r="B2" s="1" t="s">
        <v>107</v>
      </c>
      <c r="C2" s="1"/>
      <c r="D2" s="1"/>
    </row>
    <row r="4" spans="2:4" ht="28" customHeight="1">
      <c r="B4" s="2" t="s">
        <v>108</v>
      </c>
      <c r="C4" s="2" t="s">
        <v>23</v>
      </c>
      <c r="D4" s="2" t="s">
        <v>24</v>
      </c>
    </row>
    <row r="5" spans="2:4">
      <c r="B5" s="3" t="s">
        <v>109</v>
      </c>
      <c r="C5" s="7">
        <f>SUMIFS('Invoice Facts'!$I$5:$I$1004,'Invoice Facts'!$C$5:$C$1004,"&gt;="&amp;Settings!$C$6,'Invoice Facts'!$C$5:$C$1004,"&lt;="&amp;Settings!$C$7)</f>
        <v>16820</v>
      </c>
      <c r="D5" s="3" t="s">
        <v>110</v>
      </c>
    </row>
    <row r="6" spans="2:4">
      <c r="B6" s="3" t="s">
        <v>111</v>
      </c>
      <c r="C6" s="7">
        <f>SUMIFS('Invoice Facts'!$K$5:$K$1004,'Invoice Facts'!$J$5:$J$1004,"&gt;="&amp;Settings!$C$6,'Invoice Facts'!$J$5:$J$1004,"&lt;="&amp;Settings!$C$7)</f>
        <v>10500</v>
      </c>
      <c r="D6" s="3" t="s">
        <v>112</v>
      </c>
    </row>
    <row r="7" spans="2:4">
      <c r="B7" s="3" t="s">
        <v>113</v>
      </c>
      <c r="C7" s="7">
        <f>SUM('Invoice Facts'!$L$5:$L$1004)</f>
        <v>10415</v>
      </c>
      <c r="D7" s="3" t="s">
        <v>114</v>
      </c>
    </row>
    <row r="8" spans="2:4">
      <c r="B8" s="3" t="s">
        <v>115</v>
      </c>
      <c r="C8" s="7">
        <f>SUMIF('Invoice Facts'!$M$5:$M$1004,"Overdue",'Invoice Facts'!$L$5:$L$1004)</f>
        <v>930</v>
      </c>
      <c r="D8" s="3" t="s">
        <v>116</v>
      </c>
    </row>
    <row r="9" spans="2:4">
      <c r="B9" s="3" t="s">
        <v>117</v>
      </c>
      <c r="C9" s="9">
        <f>COUNTA('Clean Pipeline'!$B$5:$B$1004)</f>
        <v>10</v>
      </c>
      <c r="D9" s="3" t="s">
        <v>118</v>
      </c>
    </row>
    <row r="10" spans="2:4">
      <c r="B10" s="3" t="s">
        <v>119</v>
      </c>
      <c r="C10" s="7">
        <f>SUM('Clean Pipeline'!$G$5:$G$1004)</f>
        <v>123000</v>
      </c>
      <c r="D10" s="3" t="s">
        <v>120</v>
      </c>
    </row>
    <row r="11" spans="2:4">
      <c r="B11" s="3" t="s">
        <v>121</v>
      </c>
      <c r="C11" s="7">
        <f>SUMIF('Clean Pipeline'!$F$5:$F$1004,"Proposal",'Clean Pipeline'!$G$5:$G$1004)</f>
        <v>66950</v>
      </c>
      <c r="D11" s="3" t="s">
        <v>122</v>
      </c>
    </row>
    <row r="12" spans="2:4">
      <c r="B12" s="3" t="s">
        <v>123</v>
      </c>
      <c r="C12" s="9">
        <f>ROUND($C$10/$C$5,1)</f>
        <v>7.3</v>
      </c>
      <c r="D12" s="3" t="s">
        <v>124</v>
      </c>
    </row>
    <row r="13" spans="2:4">
      <c r="B13" s="3" t="s">
        <v>125</v>
      </c>
      <c r="C13" s="9">
        <f>SUMIFS('Invoice Facts'!$G$5:$G$1004,'Invoice Facts'!$C$5:$C$1004,"&gt;="&amp;Settings!$C$6,'Invoice Facts'!$C$5:$C$1004,"&lt;="&amp;Settings!$C$7)</f>
        <v>110</v>
      </c>
      <c r="D13" s="3" t="s">
        <v>126</v>
      </c>
    </row>
    <row r="14" spans="2:4">
      <c r="B14" s="3" t="s">
        <v>127</v>
      </c>
      <c r="C14" s="9">
        <f>SUM(Utilization!$E$5:$E$1004)</f>
        <v>892</v>
      </c>
      <c r="D14" s="3" t="s">
        <v>128</v>
      </c>
    </row>
    <row r="15" spans="2:4">
      <c r="B15" s="3" t="s">
        <v>129</v>
      </c>
      <c r="C15" s="9">
        <f>COUNTA(Utilization!$B$5:$B$1004)</f>
        <v>7</v>
      </c>
      <c r="D15" s="3" t="s">
        <v>130</v>
      </c>
    </row>
    <row r="16" spans="2:4">
      <c r="B16" s="3" t="s">
        <v>131</v>
      </c>
      <c r="C16" s="8">
        <f>IFERROR($C$14/(Settings!$C$10*$C$15),0)</f>
        <v>0.8495238095238096</v>
      </c>
      <c r="D16" s="3" t="s">
        <v>132</v>
      </c>
    </row>
    <row r="17" spans="2:4">
      <c r="B17" s="3" t="s">
        <v>133</v>
      </c>
      <c r="C17" s="7">
        <f>IFERROR(ROUND(AVERAGE('Invoice Facts'!$I$5:$I$1004),2),0)</f>
        <v>1908.08</v>
      </c>
      <c r="D17" s="3" t="s">
        <v>134</v>
      </c>
    </row>
    <row r="18" spans="2:4">
      <c r="B18" s="3" t="s">
        <v>135</v>
      </c>
      <c r="C18" s="9">
        <f>COUNTA('CRM Export'!$B$5:$B$1004)</f>
        <v>12</v>
      </c>
      <c r="D18" s="3" t="s">
        <v>136</v>
      </c>
    </row>
    <row r="19" spans="2:4">
      <c r="B19" s="3" t="s">
        <v>137</v>
      </c>
      <c r="C19" s="9">
        <f>$C$18-COUNTA('Clean Pipeline'!$B$5:$B$1004)</f>
        <v>2</v>
      </c>
      <c r="D19" s="3" t="s">
        <v>138</v>
      </c>
    </row>
  </sheetData>
  <mergeCells count="1">
    <mergeCell ref="B2:D2"/>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B2:D16"/>
  <sheetViews>
    <sheetView workbookViewId="0">
      <pane ySplit="4" topLeftCell="A5" activePane="bottomLeft" state="frozen"/>
      <selection pane="bottomLeft"/>
    </sheetView>
  </sheetViews>
  <sheetFormatPr defaultRowHeight="15"/>
  <cols>
    <col min="2" max="2" width="20.7109375" customWidth="1"/>
    <col min="3" max="3" width="44.7109375" customWidth="1"/>
    <col min="4" max="4" width="96.7109375" customWidth="1"/>
  </cols>
  <sheetData>
    <row r="2" spans="2:4">
      <c r="B2" s="1" t="s">
        <v>139</v>
      </c>
      <c r="C2" s="1"/>
      <c r="D2" s="1"/>
    </row>
    <row r="4" spans="2:4" ht="28" customHeight="1">
      <c r="B4" s="2" t="s">
        <v>140</v>
      </c>
      <c r="C4" s="2" t="s">
        <v>141</v>
      </c>
      <c r="D4" s="2" t="s">
        <v>142</v>
      </c>
    </row>
    <row r="5" spans="2:4" ht="45" customHeight="1">
      <c r="B5" s="3" t="s">
        <v>143</v>
      </c>
      <c r="C5" s="3" t="s">
        <v>144</v>
      </c>
      <c r="D5" s="3" t="s">
        <v>145</v>
      </c>
    </row>
    <row r="6" spans="2:4" ht="45" customHeight="1">
      <c r="B6" s="3" t="s">
        <v>146</v>
      </c>
      <c r="C6" s="3" t="s">
        <v>147</v>
      </c>
      <c r="D6" s="3" t="s">
        <v>148</v>
      </c>
    </row>
    <row r="7" spans="2:4" ht="30" customHeight="1">
      <c r="B7" s="3" t="s">
        <v>149</v>
      </c>
      <c r="C7" s="3" t="s">
        <v>150</v>
      </c>
      <c r="D7" s="3" t="s">
        <v>151</v>
      </c>
    </row>
    <row r="8" spans="2:4" ht="45" customHeight="1">
      <c r="B8" s="3" t="s">
        <v>152</v>
      </c>
      <c r="C8" s="3" t="s">
        <v>153</v>
      </c>
      <c r="D8" s="3" t="s">
        <v>154</v>
      </c>
    </row>
    <row r="9" spans="2:4" ht="300" customHeight="1">
      <c r="B9" s="3" t="s">
        <v>155</v>
      </c>
      <c r="C9" s="3" t="s">
        <v>156</v>
      </c>
      <c r="D9" s="3" t="s">
        <v>157</v>
      </c>
    </row>
    <row r="10" spans="2:4" ht="120" customHeight="1">
      <c r="B10" s="3" t="s">
        <v>158</v>
      </c>
      <c r="C10" s="3" t="s">
        <v>159</v>
      </c>
      <c r="D10" s="3" t="s">
        <v>160</v>
      </c>
    </row>
    <row r="11" spans="2:4" ht="195" customHeight="1">
      <c r="B11" s="3" t="s">
        <v>161</v>
      </c>
      <c r="C11" s="3" t="s">
        <v>162</v>
      </c>
      <c r="D11" s="3" t="s">
        <v>163</v>
      </c>
    </row>
    <row r="12" spans="2:4" ht="135" customHeight="1">
      <c r="B12" s="3" t="s">
        <v>164</v>
      </c>
      <c r="C12" s="3" t="s">
        <v>165</v>
      </c>
      <c r="D12" s="3" t="s">
        <v>166</v>
      </c>
    </row>
    <row r="13" spans="2:4" ht="300" customHeight="1">
      <c r="B13" s="3" t="s">
        <v>167</v>
      </c>
      <c r="C13" s="3" t="s">
        <v>168</v>
      </c>
      <c r="D13" s="3" t="s">
        <v>169</v>
      </c>
    </row>
    <row r="14" spans="2:4" ht="300" customHeight="1">
      <c r="B14" s="3" t="s">
        <v>170</v>
      </c>
      <c r="C14" s="3" t="s">
        <v>171</v>
      </c>
      <c r="D14" s="3" t="s">
        <v>172</v>
      </c>
    </row>
    <row r="15" spans="2:4" ht="300" customHeight="1">
      <c r="B15" s="3" t="s">
        <v>173</v>
      </c>
      <c r="C15" s="3" t="s">
        <v>174</v>
      </c>
      <c r="D15" s="3" t="s">
        <v>175</v>
      </c>
    </row>
    <row r="16" spans="2:4" ht="300" customHeight="1">
      <c r="B16" s="3" t="s">
        <v>176</v>
      </c>
      <c r="C16" s="3" t="s">
        <v>177</v>
      </c>
      <c r="D16" s="3" t="s">
        <v>178</v>
      </c>
    </row>
  </sheetData>
  <mergeCells count="1">
    <mergeCell ref="B2:D2"/>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B2:H16"/>
  <sheetViews>
    <sheetView workbookViewId="0">
      <pane ySplit="4" topLeftCell="A5" activePane="bottomLeft" state="frozen"/>
      <selection pane="bottomLeft"/>
    </sheetView>
  </sheetViews>
  <sheetFormatPr defaultRowHeight="15"/>
  <cols>
    <col min="2" max="2" width="20.7109375" customWidth="1"/>
    <col min="3" max="3" width="13.7109375" customWidth="1"/>
    <col min="4" max="4" width="18.7109375" customWidth="1"/>
    <col min="5" max="5" width="14.7109375" customWidth="1"/>
    <col min="6" max="6" width="58.7109375" customWidth="1"/>
    <col min="7" max="7" width="16.7109375" customWidth="1"/>
    <col min="8" max="8" width="14.7109375" customWidth="1"/>
  </cols>
  <sheetData>
    <row r="2" spans="2:8">
      <c r="B2" s="1" t="s">
        <v>179</v>
      </c>
      <c r="C2" s="1"/>
      <c r="D2" s="1"/>
      <c r="E2" s="1"/>
      <c r="F2" s="1"/>
      <c r="G2" s="1"/>
      <c r="H2" s="1"/>
    </row>
    <row r="4" spans="2:8" ht="28" customHeight="1">
      <c r="B4" s="2" t="s">
        <v>180</v>
      </c>
      <c r="C4" s="2" t="s">
        <v>181</v>
      </c>
      <c r="D4" s="2" t="s">
        <v>182</v>
      </c>
      <c r="E4" s="2" t="s">
        <v>183</v>
      </c>
      <c r="F4" s="2" t="s">
        <v>141</v>
      </c>
      <c r="G4" s="2" t="s">
        <v>54</v>
      </c>
      <c r="H4" s="2" t="s">
        <v>184</v>
      </c>
    </row>
    <row r="5" spans="2:8">
      <c r="B5" s="3" t="s">
        <v>143</v>
      </c>
      <c r="C5" s="3" t="s">
        <v>22</v>
      </c>
      <c r="D5" s="3" t="s">
        <v>185</v>
      </c>
      <c r="E5" s="3">
        <v>1</v>
      </c>
      <c r="F5" s="3" t="s">
        <v>186</v>
      </c>
      <c r="G5" s="3" t="s">
        <v>187</v>
      </c>
      <c r="H5" s="4">
        <v>46265</v>
      </c>
    </row>
    <row r="6" spans="2:8">
      <c r="B6" s="3" t="s">
        <v>146</v>
      </c>
      <c r="C6" s="3" t="s">
        <v>22</v>
      </c>
      <c r="D6" s="3" t="s">
        <v>185</v>
      </c>
      <c r="E6" s="3">
        <v>2</v>
      </c>
      <c r="F6" s="3" t="s">
        <v>188</v>
      </c>
      <c r="G6" s="3" t="s">
        <v>187</v>
      </c>
      <c r="H6" s="4">
        <v>46265</v>
      </c>
    </row>
    <row r="7" spans="2:8">
      <c r="B7" s="3" t="s">
        <v>149</v>
      </c>
      <c r="C7" s="3" t="s">
        <v>22</v>
      </c>
      <c r="D7" s="3" t="s">
        <v>185</v>
      </c>
      <c r="E7" s="3">
        <v>3</v>
      </c>
      <c r="F7" s="3" t="s">
        <v>189</v>
      </c>
      <c r="G7" s="3" t="s">
        <v>187</v>
      </c>
      <c r="H7" s="4">
        <v>46265</v>
      </c>
    </row>
    <row r="8" spans="2:8">
      <c r="B8" s="3" t="s">
        <v>152</v>
      </c>
      <c r="C8" s="3" t="s">
        <v>22</v>
      </c>
      <c r="D8" s="3" t="s">
        <v>185</v>
      </c>
      <c r="E8" s="3">
        <v>4</v>
      </c>
      <c r="F8" s="3" t="s">
        <v>190</v>
      </c>
      <c r="G8" s="3" t="s">
        <v>187</v>
      </c>
      <c r="H8" s="4">
        <v>46265</v>
      </c>
    </row>
    <row r="9" spans="2:8">
      <c r="B9" s="3" t="s">
        <v>155</v>
      </c>
      <c r="C9" s="3" t="s">
        <v>191</v>
      </c>
      <c r="D9" s="3" t="s">
        <v>192</v>
      </c>
      <c r="E9" s="3">
        <v>5</v>
      </c>
      <c r="F9" s="3" t="s">
        <v>193</v>
      </c>
      <c r="G9" s="3" t="s">
        <v>187</v>
      </c>
      <c r="H9" s="4">
        <v>46265</v>
      </c>
    </row>
    <row r="10" spans="2:8">
      <c r="B10" s="3" t="s">
        <v>158</v>
      </c>
      <c r="C10" s="3" t="s">
        <v>191</v>
      </c>
      <c r="D10" s="3" t="s">
        <v>192</v>
      </c>
      <c r="E10" s="3">
        <v>6</v>
      </c>
      <c r="F10" s="3" t="s">
        <v>194</v>
      </c>
      <c r="G10" s="3" t="s">
        <v>187</v>
      </c>
      <c r="H10" s="4">
        <v>46265</v>
      </c>
    </row>
    <row r="11" spans="2:8">
      <c r="B11" s="3" t="s">
        <v>161</v>
      </c>
      <c r="C11" s="3" t="s">
        <v>191</v>
      </c>
      <c r="D11" s="3" t="s">
        <v>192</v>
      </c>
      <c r="E11" s="3">
        <v>7</v>
      </c>
      <c r="F11" s="3" t="s">
        <v>195</v>
      </c>
      <c r="G11" s="3" t="s">
        <v>187</v>
      </c>
      <c r="H11" s="4">
        <v>46265</v>
      </c>
    </row>
    <row r="12" spans="2:8" ht="30" customHeight="1">
      <c r="B12" s="3" t="s">
        <v>164</v>
      </c>
      <c r="C12" s="3" t="s">
        <v>196</v>
      </c>
      <c r="D12" s="3" t="s">
        <v>197</v>
      </c>
      <c r="E12" s="3">
        <v>8</v>
      </c>
      <c r="F12" s="3" t="s">
        <v>198</v>
      </c>
      <c r="G12" s="3" t="s">
        <v>199</v>
      </c>
      <c r="H12" s="4">
        <v>46265</v>
      </c>
    </row>
    <row r="13" spans="2:8" ht="30" customHeight="1">
      <c r="B13" s="3" t="s">
        <v>167</v>
      </c>
      <c r="C13" s="3" t="s">
        <v>196</v>
      </c>
      <c r="D13" s="3" t="s">
        <v>200</v>
      </c>
      <c r="E13" s="3">
        <v>9</v>
      </c>
      <c r="F13" s="3" t="s">
        <v>201</v>
      </c>
      <c r="G13" s="3" t="s">
        <v>187</v>
      </c>
      <c r="H13" s="4">
        <v>46265</v>
      </c>
    </row>
    <row r="14" spans="2:8" ht="30" customHeight="1">
      <c r="B14" s="3" t="s">
        <v>170</v>
      </c>
      <c r="C14" s="3" t="s">
        <v>196</v>
      </c>
      <c r="D14" s="3" t="s">
        <v>202</v>
      </c>
      <c r="E14" s="3">
        <v>10</v>
      </c>
      <c r="F14" s="3" t="s">
        <v>203</v>
      </c>
      <c r="G14" s="3" t="s">
        <v>187</v>
      </c>
      <c r="H14" s="4">
        <v>46265</v>
      </c>
    </row>
    <row r="15" spans="2:8" ht="30" customHeight="1">
      <c r="B15" s="3" t="s">
        <v>173</v>
      </c>
      <c r="C15" s="3" t="s">
        <v>196</v>
      </c>
      <c r="D15" s="3" t="s">
        <v>204</v>
      </c>
      <c r="E15" s="3">
        <v>11</v>
      </c>
      <c r="F15" s="3" t="s">
        <v>205</v>
      </c>
      <c r="G15" s="3" t="s">
        <v>206</v>
      </c>
      <c r="H15" s="4">
        <v>46265</v>
      </c>
    </row>
    <row r="16" spans="2:8">
      <c r="B16" s="3" t="s">
        <v>176</v>
      </c>
      <c r="C16" s="3" t="s">
        <v>196</v>
      </c>
      <c r="D16" s="3" t="s">
        <v>207</v>
      </c>
      <c r="E16" s="3">
        <v>12</v>
      </c>
      <c r="F16" s="3" t="s">
        <v>208</v>
      </c>
      <c r="G16" s="3" t="s">
        <v>206</v>
      </c>
      <c r="H16" s="4">
        <v>46265</v>
      </c>
    </row>
  </sheetData>
  <mergeCells count="1">
    <mergeCell ref="B2:H2"/>
  </mergeCells>
  <dataValidations count="1">
    <dataValidation type="list" allowBlank="1" showInputMessage="1" showErrorMessage="1" errorTitle="Invalid entry" error="Please pick a value from the list." sqref="C5:C204">
      <formula1>"Parameter,Connection,Transform"</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Read Me</vt:lpstr>
      <vt:lpstr>Settings</vt:lpstr>
      <vt:lpstr>CRM Export</vt:lpstr>
      <vt:lpstr>Billing Export</vt:lpstr>
      <vt:lpstr>Hours Grid</vt:lpstr>
      <vt:lpstr>Service Lines</vt:lpstr>
      <vt:lpstr>Clean Pipeline</vt:lpstr>
      <vt:lpstr>Invoice Facts</vt:lpstr>
      <vt:lpstr>Hours Tidy</vt:lpstr>
      <vt:lpstr>Utilization</vt:lpstr>
      <vt:lpstr>Monthly Report</vt:lpstr>
      <vt:lpstr>M Code Reference</vt:lpstr>
      <vt:lpstr>Query 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Northgate Services · Power Query Reporting Model</dc:title>
  <dc:creator/>
  <dc:description>Teaching workbook. Formula-only, macro-free .xlsx. Power Query scripts live on the M Code Reference sheet.</dc:description>
  <cp:lastModifiedBy/>
  <dcterms:created xsi:type="dcterms:W3CDTF">2026-09-22T04:26:14Z</dcterms:created>
  <dcterms:modified xsi:type="dcterms:W3CDTF">2026-09-22T04:26:14Z</dcterms:modified>
</cp:coreProperties>
</file>